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AF8C913A-6BC8-46B7-9D33-5F0681357F90}" xr6:coauthVersionLast="47" xr6:coauthVersionMax="47" xr10:uidLastSave="{00000000-0000-0000-0000-000000000000}"/>
  <bookViews>
    <workbookView xWindow="32850" yWindow="0" windowWidth="17280" windowHeight="1540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25" i="1"/>
  <c r="F25" i="1"/>
  <c r="G25" i="1"/>
  <c r="H25" i="1"/>
  <c r="D25" i="4" l="1"/>
  <c r="D24" i="4"/>
  <c r="K26" i="1"/>
  <c r="K25" i="1"/>
  <c r="J26" i="1"/>
  <c r="J25" i="1"/>
  <c r="I25" i="1"/>
  <c r="I26" i="1"/>
</calcChain>
</file>

<file path=xl/sharedStrings.xml><?xml version="1.0" encoding="utf-8"?>
<sst xmlns="http://schemas.openxmlformats.org/spreadsheetml/2006/main" count="1185" uniqueCount="208">
  <si>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</si>
  <si>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</si>
  <si>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</si>
  <si>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</si>
  <si>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</si>
  <si>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</si>
  <si>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</si>
  <si>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</si>
  <si>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</si>
  <si>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</si>
  <si>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</si>
  <si>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</si>
  <si>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</si>
  <si>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</si>
  <si>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</si>
  <si>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</si>
  <si>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</si>
  <si>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</si>
  <si>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</si>
  <si>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</si>
  <si>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</si>
  <si>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</si>
  <si>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</si>
  <si>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</si>
  <si>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</si>
  <si>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</si>
  <si>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</si>
  <si>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</si>
  <si>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</si>
  <si>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</si>
  <si>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</si>
  <si>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</si>
  <si>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</si>
  <si>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</si>
  <si>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</si>
  <si>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</si>
  <si>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</si>
  <si>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</si>
  <si>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</si>
  <si>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</si>
  <si>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</si>
  <si>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</si>
  <si>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</si>
  <si>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</si>
  <si>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</si>
  <si>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</si>
  <si>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</si>
  <si>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</si>
  <si>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</si>
  <si>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</si>
  <si>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</si>
  <si>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</si>
  <si>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</si>
  <si>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</si>
  <si>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</si>
  <si>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</si>
  <si>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</si>
  <si>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</si>
  <si>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</si>
  <si>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</si>
  <si>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</si>
  <si>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</si>
  <si>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</si>
  <si>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</si>
  <si>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</si>
  <si>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</si>
  <si>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</si>
  <si>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</si>
  <si>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</si>
  <si>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</si>
  <si>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</si>
  <si>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</si>
  <si>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</si>
  <si>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</si>
  <si>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</si>
  <si>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</si>
  <si>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</si>
  <si>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</si>
  <si>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</si>
  <si>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</si>
  <si>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</si>
  <si>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</si>
  <si>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</si>
  <si>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</si>
  <si>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</si>
  <si>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</si>
  <si>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</si>
  <si>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</si>
  <si>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</si>
  <si>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</si>
  <si>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</si>
  <si>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</si>
  <si>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</si>
  <si>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</si>
  <si>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</si>
  <si>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</si>
  <si>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</si>
  <si>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</si>
  <si>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</si>
  <si>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</si>
  <si>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</si>
  <si>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</si>
  <si>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</si>
  <si>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</si>
  <si>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</si>
  <si>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</si>
  <si>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</si>
  <si>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</si>
  <si>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</si>
  <si>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</si>
  <si>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</si>
  <si>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</si>
  <si>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</si>
  <si>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</si>
  <si>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</si>
  <si>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</si>
  <si>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</si>
  <si>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</si>
  <si>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</si>
  <si>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</si>
  <si>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</si>
  <si>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</si>
  <si>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</si>
  <si>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</si>
  <si>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</si>
  <si>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</si>
  <si>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</si>
  <si>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</si>
  <si>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</si>
  <si>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</si>
  <si>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</si>
  <si>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</si>
  <si>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</si>
  <si>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</si>
  <si>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</si>
  <si>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</si>
  <si>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</si>
  <si>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</si>
  <si>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</si>
  <si>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</si>
  <si>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</si>
  <si>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</si>
  <si>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</si>
  <si>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</si>
  <si>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</si>
  <si>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</si>
  <si>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</si>
  <si>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</si>
  <si>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</si>
  <si>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</si>
  <si>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</si>
  <si>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</si>
  <si>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</si>
  <si>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</si>
  <si>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</si>
  <si>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</si>
  <si>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</si>
  <si>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</si>
  <si>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</si>
  <si>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</si>
  <si>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</si>
  <si>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</si>
  <si>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</si>
  <si>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</si>
  <si>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</si>
  <si>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</si>
  <si>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</si>
  <si>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</si>
  <si>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</si>
  <si>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</si>
  <si>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</si>
  <si>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</si>
  <si>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</si>
  <si>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</si>
  <si>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</si>
  <si>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</si>
  <si>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</si>
  <si>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</si>
  <si>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</si>
  <si>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</si>
  <si>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</si>
  <si>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</si>
  <si>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</si>
  <si>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</si>
  <si>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</si>
  <si>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</si>
  <si>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</si>
  <si>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</si>
  <si>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</si>
  <si>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</si>
  <si>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</si>
  <si>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</si>
  <si>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</si>
  <si>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</si>
  <si>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</si>
  <si>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</si>
  <si>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</si>
  <si>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</si>
  <si>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</si>
  <si>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</si>
  <si>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</si>
  <si>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</si>
  <si>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</si>
  <si>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Arborgen New Zealand Unlimited</t>
  </si>
  <si>
    <t>Arborgen</t>
  </si>
  <si>
    <t>20210702CHM03</t>
  </si>
  <si>
    <t xml:space="preserve">The sample was discoloured with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</si>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</sst>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4" zoomScale="130" zoomScaleNormal="110" zoomScalePageLayoutView="130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205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44382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44382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9" sqref="J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152</v>
      </c>
      <c r="J3" s="69" t="s">
        <v>205</v>
      </c>
    </row>
    <row r="4" spans="1:10" ht="15.6">
      <c r="B4" s="3" t="s">
        <v>203</v>
      </c>
      <c r="F4" s="8"/>
      <c r="G4" s="8"/>
      <c r="H4" s="9" t="s">
        <v>56</v>
      </c>
      <c r="J4" s="70">
        <v>44379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7.7</v>
      </c>
      <c r="G9" s="14">
        <v>7.8</v>
      </c>
      <c r="H9" s="14">
        <v>7.3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70</v>
      </c>
      <c r="F10" s="15">
        <v>70</v>
      </c>
      <c r="G10" s="15">
        <v>60</v>
      </c>
      <c r="H10" s="15">
        <v>15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25</v>
      </c>
      <c r="F11" s="15">
        <v>20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5.5593737432041044</v>
      </c>
      <c r="F12" s="15">
        <f t="shared" ref="F12:H12" si="0">2*(F10-(5*10^(F9-10)))/(1+(0.94*10^(F9-10)))*10^(6-F9)</f>
        <v>2.7792736381740597</v>
      </c>
      <c r="G12" s="15">
        <f t="shared" si="0"/>
        <v>1.8896642341979506</v>
      </c>
      <c r="H12" s="15">
        <f t="shared" si="0"/>
        <v>1.4997488520573747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-1.3999999999999986</v>
      </c>
      <c r="F13" s="14">
        <f>+F9+0.5+VLOOKUP(F10,LSI!$F$2:$G$25,2)+VLOOKUP(F11,LSI!$H$2:$I$25,2)-12.1</f>
        <v>-1.3000000000000007</v>
      </c>
      <c r="G13" s="14">
        <v>-1.7999999999999989</v>
      </c>
      <c r="H13" s="14">
        <v>-3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5.9</v>
      </c>
      <c r="F14" s="11">
        <v>5.5</v>
      </c>
      <c r="G14" s="11">
        <v>3.9</v>
      </c>
      <c r="H14" s="11">
        <v>2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0.01</v>
      </c>
      <c r="F15" s="11">
        <v>0.02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140</v>
      </c>
      <c r="F16" s="11">
        <v>130</v>
      </c>
      <c r="G16" s="11">
        <v>110</v>
      </c>
      <c r="H16" s="11">
        <v>150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11</v>
      </c>
      <c r="F17" s="15">
        <v>31</v>
      </c>
      <c r="G17" s="15">
        <v>9</v>
      </c>
      <c r="H17" s="15">
        <v>60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26</v>
      </c>
      <c r="F18" s="15">
        <v>24</v>
      </c>
      <c r="G18" s="15">
        <v>41</v>
      </c>
      <c r="H18" s="15">
        <v>43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19.2</v>
      </c>
      <c r="F19" s="14">
        <f t="shared" ref="F19:H19" si="1">F20/10</f>
        <v>17.8</v>
      </c>
      <c r="G19" s="14">
        <f t="shared" si="1"/>
        <v>16.100000000000001</v>
      </c>
      <c r="H19" s="14">
        <f t="shared" si="1"/>
        <v>21.3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192</v>
      </c>
      <c r="F20" s="15">
        <v>178</v>
      </c>
      <c r="G20" s="15">
        <v>161</v>
      </c>
      <c r="H20" s="15">
        <v>213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41.31</v>
      </c>
      <c r="F21" s="14">
        <v>51</v>
      </c>
      <c r="G21" s="14">
        <v>44.3</v>
      </c>
      <c r="H21" s="14">
        <v>21.13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15</v>
      </c>
      <c r="F22" s="15">
        <v>70</v>
      </c>
      <c r="G22" s="15">
        <v>170</v>
      </c>
      <c r="H22" s="15">
        <v>55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47</v>
      </c>
      <c r="F23" s="14">
        <v>53.9</v>
      </c>
      <c r="G23" s="14">
        <v>50.3</v>
      </c>
      <c r="H23" s="14">
        <v>74.400000000000006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C565D7BA-3688-40EE-BE2C-C1DBFD9A1DBE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30843EF2-8192-4E61-A201-1938013E8299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6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f ca="1">TODAY()</f>
        <v>44382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7.7</v>
      </c>
      <c r="G9" s="14">
        <v>7.8</v>
      </c>
      <c r="H9" s="14">
        <v>7.3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70</v>
      </c>
      <c r="F10" s="15">
        <v>70</v>
      </c>
      <c r="G10" s="15">
        <v>60</v>
      </c>
      <c r="H10" s="15">
        <v>15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25</v>
      </c>
      <c r="F11" s="15">
        <v>20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8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25</v>
      </c>
      <c r="F13" s="11">
        <f t="shared" si="0"/>
        <v>12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5.5593737432041044</v>
      </c>
      <c r="F14" s="15">
        <f t="shared" ref="F14:K14" si="1">2*(F10-(5*10^(F9-10)))/(1+(0.94*10^(F9-10)))*10^(6-F9)</f>
        <v>2.7792736381740597</v>
      </c>
      <c r="G14" s="15">
        <f t="shared" si="1"/>
        <v>1.8896642341979506</v>
      </c>
      <c r="H14" s="15">
        <f t="shared" si="1"/>
        <v>1.4997488520573747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-1.3999999999999986</v>
      </c>
      <c r="F15" s="14">
        <f>+F9+0.5+VLOOKUP(F10,LSI!$F$2:$G$25,2)+VLOOKUP(F11,LSI!$H$2:$I$25,2)-12.1</f>
        <v>-1.3000000000000007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72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5.9</v>
      </c>
      <c r="F18" s="11">
        <v>5.5</v>
      </c>
      <c r="G18" s="11">
        <v>3.9</v>
      </c>
      <c r="H18" s="11">
        <v>2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0.01</v>
      </c>
      <c r="F19" s="11">
        <v>0.02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0.03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140</v>
      </c>
      <c r="F22" s="11">
        <v>130</v>
      </c>
      <c r="G22" s="11">
        <v>110</v>
      </c>
      <c r="H22" s="11">
        <v>150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11</v>
      </c>
      <c r="F23" s="15">
        <v>31</v>
      </c>
      <c r="G23" s="15">
        <v>9</v>
      </c>
      <c r="H23" s="15">
        <v>60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26</v>
      </c>
      <c r="F24" s="15">
        <v>24</v>
      </c>
      <c r="G24" s="15">
        <v>41</v>
      </c>
      <c r="H24" s="15">
        <v>43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19.2</v>
      </c>
      <c r="F25" s="14">
        <f t="shared" ref="F25:K25" si="2">F26/10</f>
        <v>17.8</v>
      </c>
      <c r="G25" s="14">
        <f t="shared" si="2"/>
        <v>16.100000000000001</v>
      </c>
      <c r="H25" s="14">
        <f t="shared" si="2"/>
        <v>21.3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192</v>
      </c>
      <c r="F26" s="15">
        <v>178</v>
      </c>
      <c r="G26" s="15">
        <v>161</v>
      </c>
      <c r="H26" s="15">
        <v>213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41.31</v>
      </c>
      <c r="F27" s="14">
        <v>51</v>
      </c>
      <c r="G27" s="14">
        <v>44.3</v>
      </c>
      <c r="H27" s="14">
        <v>21.13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15</v>
      </c>
      <c r="F28" s="15">
        <v>70</v>
      </c>
      <c r="G28" s="15">
        <v>170</v>
      </c>
      <c r="H28" s="15">
        <v>55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47</v>
      </c>
      <c r="F29" s="14">
        <v>53.9</v>
      </c>
      <c r="G29" s="14">
        <v>50.3</v>
      </c>
      <c r="H29" s="14">
        <v>74.400000000000006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206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207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44382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44382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4008C33-1F64-4E7A-9DD0-26771075D87A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a485ba0b-8b54-4b26-a1c0-8a4bc31186fb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9e3d8395-3b78-4cee-bcbb-a4d4a59b9b2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2021-07-04T23:14:46Z</cp:lastPrinted>
  <dcterms:created xsi:type="dcterms:W3CDTF">2017-07-10T05:27:40Z</dcterms:created>
  <dcterms:modified xsi:type="dcterms:W3CDTF">2021-07-05T00:47:46Z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