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BBF6F6DF-7EC8-41EE-9F91-64E5AF4CACE4}" xr6:coauthVersionLast="47" xr6:coauthVersionMax="47" xr10:uidLastSave="{00000000-0000-0000-0000-000000000000}"/>
  <bookViews>
    <workbookView xWindow="31545" yWindow="1020" windowWidth="19635" windowHeight="1405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K25" i="1" l="1"/>
  <c r="K26" i="1"/>
  <c r="D25" i="4"/>
  <c r="D24" i="4"/>
  <c r="I25" i="1"/>
  <c r="I26" i="1"/>
  <c r="J26" i="1"/>
  <c r="J25" i="1"/>
</calcChain>
</file>

<file path=xl/sharedStrings.xml><?xml version="1.0" encoding="utf-8"?>
<sst xmlns="http://schemas.openxmlformats.org/spreadsheetml/2006/main" count="1194" uniqueCount="208">
  <si>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</si>
  <si>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</si>
  <si>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</si>
  <si>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</si>
  <si>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</si>
  <si>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</si>
  <si>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</si>
  <si>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</si>
  <si>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</si>
  <si>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</si>
  <si>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</si>
  <si>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</si>
  <si>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</si>
  <si>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</si>
  <si>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</si>
  <si>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</si>
  <si>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</si>
  <si>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</si>
  <si>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</si>
  <si>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</si>
  <si>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</si>
  <si>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</si>
  <si>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</si>
  <si>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</si>
  <si>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</si>
  <si>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</si>
  <si>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</si>
  <si>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</si>
  <si>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</si>
  <si>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</si>
  <si>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</si>
  <si>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</si>
  <si>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</si>
  <si>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</si>
  <si>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</si>
  <si>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</si>
  <si>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</si>
  <si>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</si>
  <si>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</si>
  <si>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</si>
  <si>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</si>
  <si>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</si>
  <si>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</si>
  <si>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</si>
  <si>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</si>
  <si>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</si>
  <si>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</si>
  <si>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</si>
  <si>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</si>
  <si>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</si>
  <si>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</si>
  <si>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</si>
  <si>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</si>
  <si>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</si>
  <si>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</si>
  <si>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</si>
  <si>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</si>
  <si>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</si>
  <si>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</si>
  <si>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</si>
  <si>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</si>
  <si>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</si>
  <si>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</si>
  <si>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</si>
  <si>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</si>
  <si>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</si>
  <si>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</si>
  <si>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</si>
  <si>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</si>
  <si>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</si>
  <si>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</si>
  <si>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</si>
  <si>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</si>
  <si>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</si>
  <si>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</si>
  <si>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</si>
  <si>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</si>
  <si>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</si>
  <si>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</si>
  <si>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</si>
  <si>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</si>
  <si>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</si>
  <si>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</si>
  <si>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</si>
  <si>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</si>
  <si>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</si>
  <si>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</si>
  <si>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</si>
  <si>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</si>
  <si>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</si>
  <si>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</si>
  <si>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</si>
  <si>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</si>
  <si>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</si>
  <si>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</si>
  <si>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</si>
  <si>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</si>
  <si>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</si>
  <si>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</si>
  <si>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</si>
  <si>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</si>
  <si>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</si>
  <si>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</si>
  <si>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</si>
  <si>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</si>
  <si>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</si>
  <si>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</si>
  <si>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</si>
  <si>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</si>
  <si>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</si>
  <si>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</si>
  <si>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</si>
  <si>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</si>
  <si>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</si>
  <si>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</si>
  <si>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</si>
  <si>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</si>
  <si>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</si>
  <si>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</si>
  <si>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</si>
  <si>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</si>
  <si>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</si>
  <si>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</si>
  <si>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</si>
  <si>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</si>
  <si>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</si>
  <si>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</si>
  <si>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</si>
  <si>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</si>
  <si>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</si>
  <si>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</si>
  <si>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</si>
  <si>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</si>
  <si>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</si>
  <si>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</si>
  <si>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</si>
  <si>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</si>
  <si>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</si>
  <si>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</si>
  <si>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</si>
  <si>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</si>
  <si>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</si>
  <si>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</si>
  <si>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</si>
  <si>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</si>
  <si>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</si>
  <si>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</si>
  <si>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</si>
  <si>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</si>
  <si>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</si>
  <si>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</si>
  <si>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</si>
  <si>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</si>
  <si>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</si>
  <si>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</si>
  <si>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</si>
  <si>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</si>
  <si>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</si>
  <si>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</si>
  <si>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</si>
  <si>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</si>
  <si>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</si>
  <si>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</si>
  <si>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</si>
  <si>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</si>
  <si>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</si>
  <si>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</si>
  <si>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</si>
  <si>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</si>
  <si>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</si>
  <si>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</si>
  <si>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</si>
  <si>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</si>
  <si>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</si>
  <si>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</si>
  <si>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</si>
  <si>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</si>
  <si>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</si>
  <si>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</si>
  <si>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</si>
  <si>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</si>
  <si>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</si>
  <si>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</si>
  <si>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</si>
  <si>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</si>
  <si>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</si>
  <si>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</si>
  <si>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</si>
  <si>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</si>
  <si>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</si>
  <si>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</si>
  <si>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</si>
  <si>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</si>
  <si>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</si>
  <si>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</si>
  <si>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</si>
  <si>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</si>
  <si>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</si>
  <si>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</si>
  <si>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</si>
  <si>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</si>
  <si>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</si>
  <si>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</si>
  <si>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Backyard</t>
  </si>
  <si>
    <t>20210706CHM01</t>
  </si>
  <si>
    <t xml:space="preserve">The sample was slightly discoloured with no significant sediment </t>
  </si>
  <si>
    <t xml:space="preserve">The sample was clear with no significant sediment </t>
  </si>
  <si>
    <t>R &amp; R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</si>
</sst>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1035002</xdr:colOff>
      <xdr:row>50</xdr:row>
      <xdr:rowOff>45866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G24" sqref="G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152</v>
      </c>
      <c r="J3" s="69" t="s">
        <v>204</v>
      </c>
    </row>
    <row r="4" spans="1:10" ht="15.6">
      <c r="B4" s="3" t="s">
        <v>203</v>
      </c>
      <c r="F4" s="8"/>
      <c r="G4" s="8"/>
      <c r="H4" s="9" t="s">
        <v>56</v>
      </c>
      <c r="J4" s="70">
        <v>44383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5.6</v>
      </c>
      <c r="G9" s="14">
        <v>6</v>
      </c>
      <c r="H9" s="14">
        <v>5.6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25</v>
      </c>
      <c r="F10" s="15">
        <v>40</v>
      </c>
      <c r="G10" s="15">
        <v>10</v>
      </c>
      <c r="H10" s="15">
        <v>15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5</v>
      </c>
      <c r="F11" s="15">
        <v>25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49.994300535749638</v>
      </c>
      <c r="F12" s="15">
        <f t="shared" ref="F12:H12" si="0">2*(F10-(5*10^(F9-10)))/(1+(0.94*10^(F9-10)))*10^(6-F9)</f>
        <v>200.94239483959072</v>
      </c>
      <c r="G12" s="15">
        <f t="shared" si="0"/>
        <v>19.997120270694552</v>
      </c>
      <c r="H12" s="15">
        <f t="shared" si="0"/>
        <v>75.352773088234443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-3.9000000000000004</v>
      </c>
      <c r="F13" s="14">
        <f>+F9+0.5+VLOOKUP(F10,LSI!$F$2:$G$25,2)+VLOOKUP(F11,LSI!$H$2:$I$25,2)-12.1</f>
        <v>-3.5</v>
      </c>
      <c r="G13" s="14">
        <v>-4.4999999999999991</v>
      </c>
      <c r="H13" s="14">
        <v>-4.7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1.06</v>
      </c>
      <c r="F14" s="11">
        <v>0.22</v>
      </c>
      <c r="G14" s="11">
        <v>0.36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0.05</v>
      </c>
      <c r="F15" s="11">
        <v>0.08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150</v>
      </c>
      <c r="G16" s="11">
        <v>150</v>
      </c>
      <c r="H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18</v>
      </c>
      <c r="F17" s="15">
        <v>21</v>
      </c>
      <c r="G17" s="15">
        <v>15</v>
      </c>
      <c r="H17" s="15">
        <v>64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18</v>
      </c>
      <c r="F18" s="15">
        <v>21</v>
      </c>
      <c r="G18" s="15">
        <v>40</v>
      </c>
      <c r="H18" s="15">
        <v>42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15.2</v>
      </c>
      <c r="F19" s="14">
        <f t="shared" ref="F19:H19" si="1">F20/10</f>
        <v>20.8</v>
      </c>
      <c r="G19" s="14">
        <f t="shared" si="1"/>
        <v>20.5</v>
      </c>
      <c r="H19" s="14">
        <f t="shared" si="1"/>
        <v>23.4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152</v>
      </c>
      <c r="F20" s="15">
        <v>208</v>
      </c>
      <c r="G20" s="15">
        <v>205</v>
      </c>
      <c r="H20" s="15">
        <v>234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6.23</v>
      </c>
      <c r="F21" s="14">
        <v>2.21</v>
      </c>
      <c r="G21" s="14">
        <v>2.57</v>
      </c>
      <c r="H21" s="14">
        <v>0.54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91.6</v>
      </c>
      <c r="F23" s="14">
        <v>95.9</v>
      </c>
      <c r="G23" s="14">
        <v>86.2</v>
      </c>
      <c r="H23" s="14">
        <v>98.8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C21D0AB5-B006-43C8-88C6-F816CF070EBC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A1B73F9F-C854-4600-B38F-4F5870170964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2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207</v>
      </c>
      <c r="F3" s="8"/>
      <c r="G3" s="8"/>
      <c r="H3" s="9" t="s">
        <v>152</v>
      </c>
      <c r="J3" s="69" t="s">
        <v>204</v>
      </c>
    </row>
    <row r="4" spans="1:12" ht="15.6">
      <c r="B4" s="3" t="s">
        <v>203</v>
      </c>
      <c r="F4" s="8"/>
      <c r="G4" s="8"/>
      <c r="H4" s="9" t="s">
        <v>56</v>
      </c>
      <c r="J4" s="70">
        <v>44383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5.6</v>
      </c>
      <c r="G9" s="14">
        <v>6</v>
      </c>
      <c r="H9" s="14">
        <v>5.6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25</v>
      </c>
      <c r="F10" s="15">
        <v>40</v>
      </c>
      <c r="G10" s="15">
        <v>10</v>
      </c>
      <c r="H10" s="15">
        <v>15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5</v>
      </c>
      <c r="F11" s="15">
        <v>25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16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5</v>
      </c>
      <c r="F13" s="11">
        <f t="shared" si="0"/>
        <v>9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49.994300535749638</v>
      </c>
      <c r="F14" s="15">
        <f t="shared" ref="F14:K14" si="1">2*(F10-(5*10^(F9-10)))/(1+(0.94*10^(F9-10)))*10^(6-F9)</f>
        <v>200.94239483959072</v>
      </c>
      <c r="G14" s="15">
        <f t="shared" si="1"/>
        <v>19.997120270694552</v>
      </c>
      <c r="H14" s="15">
        <f t="shared" si="1"/>
        <v>75.352773088234443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-3.9000000000000004</v>
      </c>
      <c r="F15" s="14">
        <f>+F9+0.5+VLOOKUP(F10,LSI!$F$2:$G$25,2)+VLOOKUP(F11,LSI!$H$2:$I$25,2)-12.1</f>
        <v>-3.5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60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>
        <v>50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1.06</v>
      </c>
      <c r="F18" s="11">
        <v>0.22</v>
      </c>
      <c r="G18" s="11">
        <v>0.36</v>
      </c>
      <c r="H18" s="11" t="s">
        <v>40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0.05</v>
      </c>
      <c r="F19" s="11">
        <v>0.08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0.1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110</v>
      </c>
      <c r="F22" s="11">
        <v>150</v>
      </c>
      <c r="G22" s="11">
        <v>150</v>
      </c>
      <c r="H22" s="11">
        <v>170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18</v>
      </c>
      <c r="F23" s="15">
        <v>21</v>
      </c>
      <c r="G23" s="15">
        <v>15</v>
      </c>
      <c r="H23" s="15">
        <v>64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18</v>
      </c>
      <c r="F24" s="15">
        <v>21</v>
      </c>
      <c r="G24" s="15">
        <v>40</v>
      </c>
      <c r="H24" s="15">
        <v>42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15.2</v>
      </c>
      <c r="F25" s="14">
        <f t="shared" ref="F25:K25" si="2">F26/10</f>
        <v>20.8</v>
      </c>
      <c r="G25" s="14">
        <f t="shared" si="2"/>
        <v>20.5</v>
      </c>
      <c r="H25" s="14">
        <f t="shared" si="2"/>
        <v>23.4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152</v>
      </c>
      <c r="F26" s="15">
        <v>208</v>
      </c>
      <c r="G26" s="15">
        <v>205</v>
      </c>
      <c r="H26" s="15">
        <v>234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6.23</v>
      </c>
      <c r="F27" s="14">
        <v>2.21</v>
      </c>
      <c r="G27" s="14">
        <v>2.57</v>
      </c>
      <c r="H27" s="14">
        <v>0.54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 t="s">
        <v>38</v>
      </c>
      <c r="F28" s="15" t="s">
        <v>38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91.6</v>
      </c>
      <c r="F29" s="14">
        <v>95.9</v>
      </c>
      <c r="G29" s="14">
        <v>86.2</v>
      </c>
      <c r="H29" s="14">
        <v>98.8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205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206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2C8FE5-9EF4-4B64-AB4D-4F9250F12A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2021-07-07T01:21:26Z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