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7 July\"/>
    </mc:Choice>
  </mc:AlternateContent>
  <xr:revisionPtr revIDLastSave="0" documentId="13_ncr:1_{BC388B8C-BF12-4848-9A23-EAD34E729D88}" xr6:coauthVersionLast="47" xr6:coauthVersionMax="47" xr10:uidLastSave="{00000000-0000-0000-0000-000000000000}"/>
  <bookViews>
    <workbookView xWindow="31260" yWindow="615" windowWidth="22485" windowHeight="1438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J5" i="9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I25" i="1" l="1"/>
  <c r="I26" i="1"/>
  <c r="K25" i="1"/>
  <c r="K26" i="1"/>
  <c r="J25" i="1"/>
  <c r="J26" i="1"/>
  <c r="D24" i="4"/>
  <c r="D25" i="4"/>
</calcChain>
</file>

<file path=xl/sharedStrings.xml><?xml version="1.0" encoding="utf-8"?>
<sst xmlns="http://schemas.openxmlformats.org/spreadsheetml/2006/main" count="1210" uniqueCount="208">
  <si>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</si>
  <si>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</si>
  <si>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</si>
  <si>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</si>
  <si>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</si>
  <si>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</si>
  <si>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</si>
  <si>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</si>
  <si>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</si>
  <si>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</si>
  <si>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</si>
  <si>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</si>
  <si>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</si>
  <si>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</si>
  <si>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</si>
  <si>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</si>
  <si>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</si>
  <si>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</si>
  <si>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</si>
  <si>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</si>
  <si>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</si>
  <si>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</si>
  <si>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</si>
  <si>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</si>
  <si>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</si>
  <si>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</si>
  <si>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</si>
  <si>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</si>
  <si>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</si>
  <si>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</si>
  <si>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</si>
  <si>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</si>
  <si>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</si>
  <si>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</si>
  <si>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</si>
  <si>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</si>
  <si>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</si>
  <si>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</si>
  <si>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</si>
  <si>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</si>
  <si>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</si>
  <si>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</si>
  <si>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</si>
  <si>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</si>
  <si>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</si>
  <si>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</si>
  <si>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</si>
  <si>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</si>
  <si>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</si>
  <si>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</si>
  <si>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</si>
  <si>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</si>
  <si>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</si>
  <si>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</si>
  <si>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</si>
  <si>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</si>
  <si>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</si>
  <si>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</si>
  <si>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</si>
  <si>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</si>
  <si>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</si>
  <si>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</si>
  <si>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</si>
  <si>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</si>
  <si>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</si>
  <si>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</si>
  <si>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</si>
  <si>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</si>
  <si>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</si>
  <si>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</si>
  <si>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</si>
  <si>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</si>
  <si>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</si>
  <si>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</si>
  <si>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</si>
  <si>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</si>
  <si>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</si>
  <si>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</si>
  <si>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</si>
  <si>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</si>
  <si>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</si>
  <si>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</si>
  <si>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</si>
  <si>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</si>
  <si>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</si>
  <si>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</si>
  <si>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</si>
  <si>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</si>
  <si>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</si>
  <si>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</si>
  <si>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</si>
  <si>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</si>
  <si>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</si>
  <si>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</si>
  <si>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</si>
  <si>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</si>
  <si>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</si>
  <si>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</si>
  <si>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</si>
  <si>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</si>
  <si>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</si>
  <si>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</si>
  <si>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</si>
  <si>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</si>
  <si>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</si>
  <si>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</si>
  <si>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</si>
  <si>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</si>
  <si>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</si>
  <si>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</si>
  <si>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</si>
  <si>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</si>
  <si>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</si>
  <si>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</si>
  <si>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</si>
  <si>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</si>
  <si>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</si>
  <si>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</si>
  <si>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</si>
  <si>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</si>
  <si>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</si>
  <si>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</si>
  <si>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</si>
  <si>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</si>
  <si>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</si>
  <si>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</si>
  <si>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</si>
  <si>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</si>
  <si>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</si>
  <si>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</si>
  <si>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</si>
  <si>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</si>
  <si>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</si>
  <si>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</si>
  <si>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</si>
  <si>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</si>
  <si>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</si>
  <si>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</si>
  <si>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</si>
  <si>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</si>
  <si>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</si>
  <si>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</si>
  <si>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</si>
  <si>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</si>
  <si>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</si>
  <si>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</si>
  <si>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</si>
  <si>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</si>
  <si>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</si>
  <si>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</si>
  <si>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</si>
  <si>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</si>
  <si>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</si>
  <si>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</si>
  <si>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</si>
  <si>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</si>
  <si>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</si>
  <si>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</si>
  <si>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</si>
  <si>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</si>
  <si>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</si>
  <si>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</si>
  <si>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</si>
  <si>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</si>
  <si>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</si>
  <si>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</si>
  <si>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</si>
  <si>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</si>
  <si>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</si>
  <si>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</si>
  <si>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</si>
  <si>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</si>
  <si>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</si>
  <si>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</si>
  <si>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</si>
  <si>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</si>
  <si>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</si>
  <si>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</si>
  <si>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</si>
  <si>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</si>
  <si>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</si>
  <si>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</si>
  <si>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</si>
  <si>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</si>
  <si>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</si>
  <si>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</si>
  <si>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</si>
  <si>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</si>
  <si>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</si>
  <si>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</si>
  <si>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</si>
  <si>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</si>
  <si>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</si>
  <si>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</si>
  <si>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</si>
  <si>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</si>
  <si>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</si>
  <si>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</si>
  <si>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</si>
  <si>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</si>
  <si>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</si>
  <si>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</si>
  <si>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</si>
  <si>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Think Water Hawkes Bay</t>
  </si>
  <si>
    <t>Takapao</t>
  </si>
  <si>
    <t>20210709CHM01</t>
  </si>
  <si>
    <t xml:space="preserve">The sample was clear with no significant sediment </t>
  </si>
  <si>
    <t>20210709SRT01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</si>
</sst>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35</xdr:row>
      <xdr:rowOff>21686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44389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44389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44389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44389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J8" sqref="J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207</v>
      </c>
    </row>
    <row r="4" spans="1:10" ht="15.6">
      <c r="B4" s="3" t="s">
        <v>204</v>
      </c>
      <c r="F4" s="8"/>
      <c r="G4" s="8"/>
      <c r="H4" s="9" t="s">
        <v>56</v>
      </c>
      <c r="J4" s="70">
        <v>44386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44389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7.6</v>
      </c>
      <c r="F9" s="14">
        <v>7.8</v>
      </c>
      <c r="G9" s="14">
        <v>8.1999999999999993</v>
      </c>
      <c r="H9" s="14">
        <v>7.2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150</v>
      </c>
      <c r="F10" s="15">
        <v>160</v>
      </c>
      <c r="G10" s="15">
        <v>165</v>
      </c>
      <c r="H10" s="15">
        <v>45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60</v>
      </c>
      <c r="F11" s="15">
        <v>80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7.5065681595892837</v>
      </c>
      <c r="F12" s="15">
        <f t="shared" ref="F12:H12" si="0">2*(F10-(5*10^(F9-10)))/(1+(0.94*10^(F9-10)))*10^(6-F9)</f>
        <v>5.0407614644783818</v>
      </c>
      <c r="G12" s="15">
        <f t="shared" si="0"/>
        <v>2.050609268092308</v>
      </c>
      <c r="H12" s="15">
        <f t="shared" si="0"/>
        <v>5.6691701728606976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-0.5</v>
      </c>
      <c r="F13" s="14">
        <f>+F9+0.5+VLOOKUP(F10,LSI!$F$2:$G$25,2)+VLOOKUP(F11,LSI!$H$2:$I$25,2)-12.1</f>
        <v>-9.9999999999997868E-2</v>
      </c>
      <c r="G13" s="14">
        <v>-0.90000000000000036</v>
      </c>
      <c r="H13" s="14">
        <v>-2.5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 t="s">
        <v>40</v>
      </c>
      <c r="F14" s="11" t="s">
        <v>40</v>
      </c>
      <c r="G14" s="11" t="s">
        <v>40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270</v>
      </c>
      <c r="F16" s="11">
        <v>280</v>
      </c>
      <c r="G16" s="11">
        <v>270</v>
      </c>
      <c r="H16" s="11">
        <v>320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22</v>
      </c>
      <c r="F17" s="15">
        <v>34</v>
      </c>
      <c r="G17" s="15">
        <v>31</v>
      </c>
      <c r="H17" s="15">
        <v>115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42</v>
      </c>
      <c r="F18" s="15">
        <v>42</v>
      </c>
      <c r="G18" s="15">
        <v>100</v>
      </c>
      <c r="H18" s="15">
        <v>110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38.4</v>
      </c>
      <c r="F19" s="14">
        <f t="shared" ref="F19:H19" si="1">F20/10</f>
        <v>39.5</v>
      </c>
      <c r="G19" s="14">
        <f t="shared" si="1"/>
        <v>38.5</v>
      </c>
      <c r="H19" s="14">
        <f t="shared" si="1"/>
        <v>45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384</v>
      </c>
      <c r="F20" s="15">
        <v>395</v>
      </c>
      <c r="G20" s="15">
        <v>385</v>
      </c>
      <c r="H20" s="15">
        <v>450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 t="s">
        <v>41</v>
      </c>
      <c r="F21" s="14">
        <v>0.01</v>
      </c>
      <c r="G21" s="14" t="s">
        <v>41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 t="s">
        <v>38</v>
      </c>
      <c r="F22" s="15">
        <v>55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97.7</v>
      </c>
      <c r="F23" s="14">
        <v>97.7</v>
      </c>
      <c r="G23" s="14">
        <v>95.5</v>
      </c>
      <c r="H23" s="14">
        <v>99.3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452AAB49-815C-4848-B58F-CDC2A8E89FBB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561C114-5CAE-430D-BB1C-68663B5AAD31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9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f ca="1">TODAY()</f>
        <v>44389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44389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7.6</v>
      </c>
      <c r="F9" s="14">
        <v>7.8</v>
      </c>
      <c r="G9" s="14">
        <v>8.1999999999999993</v>
      </c>
      <c r="H9" s="14">
        <v>7.2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150</v>
      </c>
      <c r="F10" s="15">
        <v>160</v>
      </c>
      <c r="G10" s="15">
        <v>165</v>
      </c>
      <c r="H10" s="15">
        <v>45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60</v>
      </c>
      <c r="F11" s="15">
        <v>80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77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60</v>
      </c>
      <c r="F13" s="11">
        <f t="shared" si="0"/>
        <v>3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7.5065681595892837</v>
      </c>
      <c r="F14" s="15">
        <f t="shared" ref="F14:K14" si="1">2*(F10-(5*10^(F9-10)))/(1+(0.94*10^(F9-10)))*10^(6-F9)</f>
        <v>5.0407614644783818</v>
      </c>
      <c r="G14" s="15">
        <f t="shared" si="1"/>
        <v>2.050609268092308</v>
      </c>
      <c r="H14" s="15">
        <f t="shared" si="1"/>
        <v>5.6691701728606976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-0.5</v>
      </c>
      <c r="F15" s="14">
        <f>+F9+0.5+VLOOKUP(F10,LSI!$F$2:$G$25,2)+VLOOKUP(F11,LSI!$H$2:$I$25,2)-12.1</f>
        <v>-9.9999999999997868E-2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43.5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 t="s">
        <v>40</v>
      </c>
      <c r="F18" s="11" t="s">
        <v>40</v>
      </c>
      <c r="G18" s="11" t="s">
        <v>40</v>
      </c>
      <c r="H18" s="11" t="s">
        <v>40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 t="s">
        <v>40</v>
      </c>
      <c r="F19" s="11" t="s">
        <v>40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0.01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270</v>
      </c>
      <c r="F22" s="11">
        <v>280</v>
      </c>
      <c r="G22" s="11">
        <v>270</v>
      </c>
      <c r="H22" s="11">
        <v>320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22</v>
      </c>
      <c r="F23" s="15">
        <v>34</v>
      </c>
      <c r="G23" s="15">
        <v>31</v>
      </c>
      <c r="H23" s="15">
        <v>115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42</v>
      </c>
      <c r="F24" s="15">
        <v>42</v>
      </c>
      <c r="G24" s="15">
        <v>100</v>
      </c>
      <c r="H24" s="15">
        <v>110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38.4</v>
      </c>
      <c r="F25" s="14">
        <f t="shared" ref="F25:K25" si="2">F26/10</f>
        <v>39.5</v>
      </c>
      <c r="G25" s="14">
        <f t="shared" si="2"/>
        <v>38.5</v>
      </c>
      <c r="H25" s="14">
        <f t="shared" si="2"/>
        <v>45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384</v>
      </c>
      <c r="F26" s="15">
        <v>395</v>
      </c>
      <c r="G26" s="15">
        <v>385</v>
      </c>
      <c r="H26" s="15">
        <v>450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 t="s">
        <v>41</v>
      </c>
      <c r="F27" s="14">
        <v>0.01</v>
      </c>
      <c r="G27" s="14" t="s">
        <v>41</v>
      </c>
      <c r="H27" s="14" t="s">
        <v>41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>
        <v>55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97.7</v>
      </c>
      <c r="F29" s="14">
        <v>97.7</v>
      </c>
      <c r="G29" s="14">
        <v>95.5</v>
      </c>
      <c r="H29" s="14">
        <v>99.3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206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206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206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206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44389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44389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44389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5A5A7F-EA86-44EA-BAA0-9EBD4775BFDA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a485ba0b-8b54-4b26-a1c0-8a4bc31186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2021-07-11T21:49:26Z</cp:lastPrinted>
  <dcterms:created xsi:type="dcterms:W3CDTF">2017-07-10T05:27:40Z</dcterms:created>
  <dcterms:modified xsi:type="dcterms:W3CDTF">2021-07-11T21:58:31Z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