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7 July\"/>
    </mc:Choice>
  </mc:AlternateContent>
  <xr:revisionPtr revIDLastSave="0" documentId="13_ncr:1_{79D6318C-3F19-4596-88F1-1223554ECC9E}" xr6:coauthVersionLast="47" xr6:coauthVersionMax="47" xr10:uidLastSave="{00000000-0000-0000-0000-000000000000}"/>
  <bookViews>
    <workbookView xWindow="31080" yWindow="825" windowWidth="20325" windowHeight="1405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9" l="1"/>
  <c r="H12" i="9"/>
  <c r="H19" i="9"/>
  <c r="G19" i="9"/>
  <c r="F19" i="9"/>
  <c r="E19" i="9"/>
  <c r="J5" i="9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F12" i="9" l="1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K26" i="1" l="1"/>
  <c r="K25" i="1"/>
  <c r="J25" i="1"/>
  <c r="J26" i="1"/>
  <c r="D25" i="4"/>
  <c r="D24" i="4"/>
  <c r="I25" i="1"/>
  <c r="I26" i="1"/>
</calcChain>
</file>

<file path=xl/sharedStrings.xml><?xml version="1.0" encoding="utf-8"?>
<sst xmlns="http://schemas.openxmlformats.org/spreadsheetml/2006/main" count="1197" uniqueCount="210">
  <si>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</si>
  <si>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</si>
  <si>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</si>
  <si>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</si>
  <si>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</si>
  <si>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</si>
  <si>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</si>
  <si>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</si>
  <si>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</si>
  <si>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</si>
  <si>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</si>
  <si>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</si>
  <si>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</si>
  <si>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</si>
  <si>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</si>
  <si>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</si>
  <si>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</si>
  <si>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</si>
  <si>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</si>
  <si>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</si>
  <si>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</si>
  <si>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</si>
  <si>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</si>
  <si>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</si>
  <si>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</si>
  <si>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</si>
  <si>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</si>
  <si>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</si>
  <si>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</si>
  <si>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</si>
  <si>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</si>
  <si>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</si>
  <si>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</si>
  <si>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</si>
  <si>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</si>
  <si>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</si>
  <si>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</si>
  <si>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</si>
  <si>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</si>
  <si>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</si>
  <si>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</si>
  <si>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</si>
  <si>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</si>
  <si>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</si>
  <si>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</si>
  <si>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</si>
  <si>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</si>
  <si>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</si>
  <si>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</si>
  <si>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</si>
  <si>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</si>
  <si>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</si>
  <si>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</si>
  <si>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</si>
  <si>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</si>
  <si>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</si>
  <si>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</si>
  <si>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</si>
  <si>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</si>
  <si>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</si>
  <si>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</si>
  <si>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</si>
  <si>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</si>
  <si>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</si>
  <si>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</si>
  <si>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</si>
  <si>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</si>
  <si>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</si>
  <si>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</si>
  <si>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</si>
  <si>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</si>
  <si>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</si>
  <si>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</si>
  <si>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</si>
  <si>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</si>
  <si>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</si>
  <si>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</si>
  <si>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</si>
  <si>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</si>
  <si>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</si>
  <si>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</si>
  <si>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</si>
  <si>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</si>
  <si>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</si>
  <si>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</si>
  <si>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</si>
  <si>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</si>
  <si>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</si>
  <si>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</si>
  <si>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</si>
  <si>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</si>
  <si>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</si>
  <si>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</si>
  <si>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</si>
  <si>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</si>
  <si>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</si>
  <si>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</si>
  <si>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</si>
  <si>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</si>
  <si>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</si>
  <si>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</si>
  <si>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</si>
  <si>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</si>
  <si>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</si>
  <si>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</si>
  <si>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</si>
  <si>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</si>
  <si>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</si>
  <si>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</si>
  <si>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</si>
  <si>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</si>
  <si>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</si>
  <si>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</si>
  <si>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</si>
  <si>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</si>
  <si>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</si>
  <si>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</si>
  <si>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</si>
  <si>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</si>
  <si>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</si>
  <si>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</si>
  <si>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</si>
  <si>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</si>
  <si>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</si>
  <si>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</si>
  <si>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</si>
  <si>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</si>
  <si>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</si>
  <si>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</si>
  <si>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</si>
  <si>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</si>
  <si>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</si>
  <si>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</si>
  <si>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</si>
  <si>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</si>
  <si>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</si>
  <si>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</si>
  <si>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</si>
  <si>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</si>
  <si>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</si>
  <si>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</si>
  <si>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</si>
  <si>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</si>
  <si>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</si>
  <si>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</si>
  <si>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</si>
  <si>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</si>
  <si>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</si>
  <si>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</si>
  <si>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</si>
  <si>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</si>
  <si>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</si>
  <si>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</si>
  <si>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</si>
  <si>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</si>
  <si>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</si>
  <si>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</si>
  <si>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</si>
  <si>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</si>
  <si>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</si>
  <si>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</si>
  <si>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</si>
  <si>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</si>
  <si>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</si>
  <si>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</si>
  <si>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</si>
  <si>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</si>
  <si>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</si>
  <si>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</si>
  <si>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</si>
  <si>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</si>
  <si>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</si>
  <si>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</si>
  <si>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</si>
  <si>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</si>
  <si>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</si>
  <si>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</si>
  <si>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</si>
  <si>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</si>
  <si>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</si>
  <si>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</si>
  <si>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</si>
  <si>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</si>
  <si>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</si>
  <si>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</si>
  <si>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</si>
  <si>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</si>
  <si>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</si>
  <si>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</si>
  <si>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</si>
  <si>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</si>
  <si>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</si>
  <si>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</si>
  <si>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</si>
  <si>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</si>
  <si>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</si>
  <si>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</si>
  <si>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</si>
  <si>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</si>
  <si>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</si>
  <si>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</si>
  <si>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</si>
  <si>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</si>
  <si>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test</t>
  </si>
  <si>
    <t>20210715CHM02</t>
  </si>
  <si>
    <t xml:space="preserve">The sample was slightly discoloured with no significant sediment </t>
  </si>
  <si>
    <t xml:space="preserve">The sample was clear with no significant sediment </t>
  </si>
  <si>
    <t>WaterForce Rangiora</t>
  </si>
  <si>
    <t>Askin</t>
  </si>
  <si>
    <t>20210715SRT02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</si>
</sst>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4" zoomScale="130" zoomScaleNormal="110" zoomScalePageLayoutView="130" workbookViewId="0">
      <selection activeCell="C3" sqref="C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44396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44396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44396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4" zoomScale="130" zoomScaleNormal="110" zoomScalePageLayoutView="130" workbookViewId="0">
      <selection activeCell="G26" sqref="G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207</v>
      </c>
      <c r="F3" s="8"/>
      <c r="G3" s="8"/>
      <c r="H3" s="9" t="s">
        <v>152</v>
      </c>
      <c r="J3" s="69" t="s">
        <v>209</v>
      </c>
    </row>
    <row r="4" spans="1:10" ht="15.6">
      <c r="B4" s="3" t="s">
        <v>208</v>
      </c>
      <c r="F4" s="8"/>
      <c r="G4" s="8"/>
      <c r="H4" s="9" t="s">
        <v>56</v>
      </c>
      <c r="J4" s="70">
        <v>44392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44396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7.4</v>
      </c>
      <c r="G9" s="14">
        <v>7.6</v>
      </c>
      <c r="H9" s="14">
        <v>7.1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30</v>
      </c>
      <c r="F10" s="15">
        <v>35</v>
      </c>
      <c r="G10" s="15">
        <v>40</v>
      </c>
      <c r="H10" s="15">
        <v>15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20</v>
      </c>
      <c r="F11" s="15">
        <v>30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2.3820186645796095</v>
      </c>
      <c r="F12" s="15">
        <f t="shared" ref="F12:H12" si="0">2*(F10-(5*10^(F9-10)))/(1+(0.94*10^(F9-10)))*10^(6-F9)</f>
        <v>2.7791880494076717</v>
      </c>
      <c r="G12" s="15">
        <f t="shared" si="0"/>
        <v>2.0010209099445073</v>
      </c>
      <c r="H12" s="15">
        <f t="shared" si="0"/>
        <v>2.3791692193789657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</v>
      </c>
      <c r="F13" s="14">
        <f>+F9+0.5+VLOOKUP(F10,LSI!$F$2:$G$25,2)+VLOOKUP(F11,LSI!$H$2:$I$25,2)-12.1</f>
        <v>-1.6999999999999993</v>
      </c>
      <c r="G13" s="14">
        <v>-2.2000000000000011</v>
      </c>
      <c r="H13" s="14">
        <v>-3.2000000000000011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0.4</v>
      </c>
      <c r="F14" s="11">
        <v>0.81</v>
      </c>
      <c r="G14" s="11">
        <v>0.69</v>
      </c>
      <c r="H14" s="11">
        <v>0.1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70</v>
      </c>
      <c r="F16" s="11">
        <v>80</v>
      </c>
      <c r="G16" s="11">
        <v>70</v>
      </c>
      <c r="H16" s="11">
        <v>90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6</v>
      </c>
      <c r="F17" s="15">
        <v>16</v>
      </c>
      <c r="G17" s="15">
        <v>11</v>
      </c>
      <c r="H17" s="15">
        <v>42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7</v>
      </c>
      <c r="F18" s="15">
        <v>7</v>
      </c>
      <c r="G18" s="15">
        <v>25</v>
      </c>
      <c r="H18" s="15">
        <v>24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10.3</v>
      </c>
      <c r="F19" s="14">
        <f t="shared" ref="F19:H19" si="1">F20/10</f>
        <v>12.4</v>
      </c>
      <c r="G19" s="14">
        <f t="shared" si="1"/>
        <v>9.4</v>
      </c>
      <c r="H19" s="14">
        <f t="shared" si="1"/>
        <v>12.7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103</v>
      </c>
      <c r="F20" s="15">
        <v>124</v>
      </c>
      <c r="G20" s="15">
        <v>94</v>
      </c>
      <c r="H20" s="15">
        <v>127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5.73</v>
      </c>
      <c r="F21" s="14">
        <v>7.76</v>
      </c>
      <c r="G21" s="14">
        <v>5.87</v>
      </c>
      <c r="H21" s="14">
        <v>1.59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 t="s">
        <v>38</v>
      </c>
      <c r="F22" s="15" t="s">
        <v>38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95.3</v>
      </c>
      <c r="F23" s="14">
        <v>91</v>
      </c>
      <c r="G23" s="14">
        <v>86.8</v>
      </c>
      <c r="H23" s="14">
        <v>98.7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205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38011EC1-785A-4FAD-89A7-94C5F1D00171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944B12A8-5291-4985-8991-B06450DB4DA1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9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207</v>
      </c>
      <c r="F3" s="8"/>
      <c r="G3" s="8"/>
      <c r="H3" s="9" t="s">
        <v>152</v>
      </c>
      <c r="J3" s="69" t="s">
        <v>204</v>
      </c>
    </row>
    <row r="4" spans="1:12" ht="15.6">
      <c r="B4" s="3" t="s">
        <v>208</v>
      </c>
      <c r="F4" s="8"/>
      <c r="G4" s="8"/>
      <c r="H4" s="9" t="s">
        <v>56</v>
      </c>
      <c r="J4" s="70">
        <v>44392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44396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7.4</v>
      </c>
      <c r="G9" s="14">
        <v>7.6</v>
      </c>
      <c r="H9" s="14">
        <v>7.1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30</v>
      </c>
      <c r="F10" s="15">
        <v>35</v>
      </c>
      <c r="G10" s="15">
        <v>40</v>
      </c>
      <c r="H10" s="15">
        <v>15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20</v>
      </c>
      <c r="F11" s="15">
        <v>30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26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20</v>
      </c>
      <c r="F13" s="11">
        <f t="shared" si="0"/>
        <v>4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2.3820186645796095</v>
      </c>
      <c r="F14" s="15">
        <f t="shared" ref="F14:K14" si="1">2*(F10-(5*10^(F9-10)))/(1+(0.94*10^(F9-10)))*10^(6-F9)</f>
        <v>2.7791880494076717</v>
      </c>
      <c r="G14" s="15">
        <f t="shared" si="1"/>
        <v>2.0010209099445073</v>
      </c>
      <c r="H14" s="15">
        <f t="shared" si="1"/>
        <v>2.3791692193789657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-2</v>
      </c>
      <c r="F15" s="14">
        <f>+F9+0.5+VLOOKUP(F10,LSI!$F$2:$G$25,2)+VLOOKUP(F11,LSI!$H$2:$I$25,2)-12.1</f>
        <v>-1.6999999999999993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16.5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0.4</v>
      </c>
      <c r="F18" s="11">
        <v>0.81</v>
      </c>
      <c r="G18" s="11">
        <v>0.69</v>
      </c>
      <c r="H18" s="11">
        <v>0.1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 t="s">
        <v>40</v>
      </c>
      <c r="F19" s="11" t="s">
        <v>40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0.04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>
        <v>0.8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70</v>
      </c>
      <c r="F22" s="11">
        <v>80</v>
      </c>
      <c r="G22" s="11">
        <v>70</v>
      </c>
      <c r="H22" s="11">
        <v>90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6</v>
      </c>
      <c r="F23" s="15">
        <v>16</v>
      </c>
      <c r="G23" s="15">
        <v>11</v>
      </c>
      <c r="H23" s="15">
        <v>42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7</v>
      </c>
      <c r="F24" s="15">
        <v>7</v>
      </c>
      <c r="G24" s="15">
        <v>25</v>
      </c>
      <c r="H24" s="15">
        <v>24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10.3</v>
      </c>
      <c r="F25" s="14">
        <f t="shared" ref="F25:K25" si="2">F26/10</f>
        <v>12.4</v>
      </c>
      <c r="G25" s="14">
        <f t="shared" si="2"/>
        <v>9.4</v>
      </c>
      <c r="H25" s="14">
        <f t="shared" si="2"/>
        <v>12.7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103</v>
      </c>
      <c r="F26" s="15">
        <v>124</v>
      </c>
      <c r="G26" s="15">
        <v>94</v>
      </c>
      <c r="H26" s="15">
        <v>127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5.73</v>
      </c>
      <c r="F27" s="14">
        <v>7.76</v>
      </c>
      <c r="G27" s="14">
        <v>5.87</v>
      </c>
      <c r="H27" s="14">
        <v>1.59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 t="s">
        <v>38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95.3</v>
      </c>
      <c r="F29" s="14">
        <v>91</v>
      </c>
      <c r="G29" s="14">
        <v>86.8</v>
      </c>
      <c r="H29" s="14">
        <v>98.7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205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205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205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206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44396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EBADC1-9B5B-4F29-BD86-CD4BD47A1647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9e3d8395-3b78-4cee-bcbb-a4d4a59b9b21"/>
    <ds:schemaRef ds:uri="http://www.w3.org/XML/1998/namespace"/>
    <ds:schemaRef ds:uri="a485ba0b-8b54-4b26-a1c0-8a4bc31186fb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2021-07-18T22:14:02Z</cp:lastPrinted>
  <dcterms:created xsi:type="dcterms:W3CDTF">2017-07-10T05:27:40Z</dcterms:created>
  <dcterms:modified xsi:type="dcterms:W3CDTF">2021-07-18T22:16:15Z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