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0FFF1AE4-E67C-4CBD-8E49-2FC6C4880463}" xr6:coauthVersionLast="47" xr6:coauthVersionMax="47" xr10:uidLastSave="{00000000-0000-0000-0000-000000000000}"/>
  <bookViews>
    <workbookView xWindow="29280" yWindow="480" windowWidth="23520" windowHeight="1504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J5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J26" i="1" l="1"/>
  <c r="J25" i="1"/>
  <c r="D24" i="4"/>
  <c r="D25" i="4"/>
  <c r="K25" i="1"/>
  <c r="K26" i="1"/>
  <c r="I25" i="1"/>
  <c r="I26" i="1"/>
</calcChain>
</file>

<file path=xl/sharedStrings.xml><?xml version="1.0" encoding="utf-8"?>
<sst xmlns="http://schemas.openxmlformats.org/spreadsheetml/2006/main" count="1199" uniqueCount="210">
  <si>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</si>
  <si>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</si>
  <si>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</si>
  <si>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</si>
  <si>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</si>
  <si>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</si>
  <si>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</si>
  <si>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</si>
  <si>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</si>
  <si>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</si>
  <si>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</si>
  <si>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</si>
  <si>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</si>
  <si>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</si>
  <si>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</si>
  <si>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</si>
  <si>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</si>
  <si>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</si>
  <si>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</si>
  <si>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</si>
  <si>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</si>
  <si>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</si>
  <si>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</si>
  <si>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</si>
  <si>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</si>
  <si>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</si>
  <si>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</si>
  <si>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</si>
  <si>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</si>
  <si>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</si>
  <si>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</si>
  <si>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</si>
  <si>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</si>
  <si>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</si>
  <si>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</si>
  <si>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</si>
  <si>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</si>
  <si>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</si>
  <si>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</si>
  <si>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</si>
  <si>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</si>
  <si>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</si>
  <si>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</si>
  <si>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</si>
  <si>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</si>
  <si>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</si>
  <si>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</si>
  <si>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</si>
  <si>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</si>
  <si>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</si>
  <si>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</si>
  <si>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</si>
  <si>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</si>
  <si>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</si>
  <si>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</si>
  <si>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</si>
  <si>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</si>
  <si>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</si>
  <si>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</si>
  <si>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</si>
  <si>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</si>
  <si>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</si>
  <si>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</si>
  <si>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</si>
  <si>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</si>
  <si>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</si>
  <si>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</si>
  <si>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</si>
  <si>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</si>
  <si>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</si>
  <si>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</si>
  <si>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</si>
  <si>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</si>
  <si>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</si>
  <si>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</si>
  <si>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</si>
  <si>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</si>
  <si>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</si>
  <si>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</si>
  <si>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</si>
  <si>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</si>
  <si>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</si>
  <si>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</si>
  <si>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</si>
  <si>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</si>
  <si>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</si>
  <si>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</si>
  <si>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</si>
  <si>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</si>
  <si>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</si>
  <si>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</si>
  <si>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</si>
  <si>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</si>
  <si>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</si>
  <si>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</si>
  <si>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</si>
  <si>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</si>
  <si>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</si>
  <si>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</si>
  <si>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</si>
  <si>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</si>
  <si>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</si>
  <si>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</si>
  <si>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</si>
  <si>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</si>
  <si>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</si>
  <si>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</si>
  <si>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</si>
  <si>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</si>
  <si>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</si>
  <si>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</si>
  <si>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</si>
  <si>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</si>
  <si>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</si>
  <si>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</si>
  <si>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</si>
  <si>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</si>
  <si>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</si>
  <si>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</si>
  <si>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</si>
  <si>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</si>
  <si>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</si>
  <si>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</si>
  <si>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</si>
  <si>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</si>
  <si>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</si>
  <si>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</si>
  <si>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</si>
  <si>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</si>
  <si>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</si>
  <si>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</si>
  <si>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</si>
  <si>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</si>
  <si>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</si>
  <si>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</si>
  <si>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</si>
  <si>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</si>
  <si>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</si>
  <si>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</si>
  <si>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</si>
  <si>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</si>
  <si>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</si>
  <si>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</si>
  <si>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</si>
  <si>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</si>
  <si>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</si>
  <si>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</si>
  <si>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</si>
  <si>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</si>
  <si>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</si>
  <si>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</si>
  <si>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</si>
  <si>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</si>
  <si>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</si>
  <si>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</si>
  <si>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</si>
  <si>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</si>
  <si>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</si>
  <si>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</si>
  <si>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</si>
  <si>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</si>
  <si>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</si>
  <si>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</si>
  <si>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</si>
  <si>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</si>
  <si>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</si>
  <si>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</si>
  <si>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</si>
  <si>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</si>
  <si>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</si>
  <si>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</si>
  <si>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</si>
  <si>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</si>
  <si>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</si>
  <si>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</si>
  <si>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</si>
  <si>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</si>
  <si>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</si>
  <si>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</si>
  <si>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</si>
  <si>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</si>
  <si>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</si>
  <si>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</si>
  <si>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</si>
  <si>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</si>
  <si>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</si>
  <si>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</si>
  <si>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</si>
  <si>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</si>
  <si>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</si>
  <si>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</si>
  <si>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</si>
  <si>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</si>
  <si>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</si>
  <si>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</si>
  <si>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</si>
  <si>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</si>
  <si>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</si>
  <si>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</si>
  <si>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</si>
  <si>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</si>
  <si>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</si>
  <si>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</si>
  <si>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Machinery Maintenance Machinery Ltd</t>
  </si>
  <si>
    <t>Davison</t>
  </si>
  <si>
    <t>20210729CHM02</t>
  </si>
  <si>
    <t xml:space="preserve">The sample was clear with some significant sediment </t>
  </si>
  <si>
    <t xml:space="preserve">The sample was clear with no significant sediment </t>
  </si>
  <si>
    <t>Machinery Maintenance Ltd</t>
  </si>
  <si>
    <t>20210729SRT02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</si>
</sst>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35</xdr:row>
      <xdr:rowOff>21686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44407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B5" sqref="B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208</v>
      </c>
      <c r="F3" s="8"/>
      <c r="G3" s="8"/>
      <c r="H3" s="9" t="s">
        <v>152</v>
      </c>
      <c r="J3" s="69" t="s">
        <v>209</v>
      </c>
    </row>
    <row r="4" spans="1:10" ht="15.6">
      <c r="B4" s="3" t="s">
        <v>204</v>
      </c>
      <c r="F4" s="8"/>
      <c r="G4" s="8"/>
      <c r="H4" s="9" t="s">
        <v>56</v>
      </c>
      <c r="J4" s="70">
        <v>44406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7.8</v>
      </c>
      <c r="F9" s="14">
        <v>7.8</v>
      </c>
      <c r="G9" s="14">
        <v>7.9</v>
      </c>
      <c r="H9" s="14">
        <v>7.7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175</v>
      </c>
      <c r="F10" s="15">
        <v>175</v>
      </c>
      <c r="G10" s="15">
        <v>170</v>
      </c>
      <c r="H10" s="15">
        <v>70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145</v>
      </c>
      <c r="F11" s="15">
        <v>152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5.5134260490204463</v>
      </c>
      <c r="F12" s="15">
        <f t="shared" ref="F12:H12" si="0">2*(F10-(5*10^(F9-10)))/(1+(0.94*10^(F9-10)))*10^(6-F9)</f>
        <v>5.5134260490204463</v>
      </c>
      <c r="G12" s="15">
        <f t="shared" si="0"/>
        <v>4.2476306781041506</v>
      </c>
      <c r="H12" s="15">
        <f t="shared" si="0"/>
        <v>2.7792736381740597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0.10000000000000142</v>
      </c>
      <c r="F13" s="14">
        <f>+F9+0.5+VLOOKUP(F10,LSI!$F$2:$G$25,2)+VLOOKUP(F11,LSI!$H$2:$I$25,2)-12.1</f>
        <v>0.20000000000000107</v>
      </c>
      <c r="G13" s="14">
        <v>-1.1999999999999993</v>
      </c>
      <c r="H13" s="14">
        <v>-1.8000000000000007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>
        <v>0.1</v>
      </c>
      <c r="G14" s="11">
        <v>0.02</v>
      </c>
      <c r="H14" s="11">
        <v>0.04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390</v>
      </c>
      <c r="F16" s="11">
        <v>380</v>
      </c>
      <c r="G16" s="11">
        <v>380</v>
      </c>
      <c r="H16" s="11">
        <v>430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82</v>
      </c>
      <c r="F17" s="15">
        <v>75</v>
      </c>
      <c r="G17" s="15">
        <v>69</v>
      </c>
      <c r="H17" s="15">
        <v>190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55</v>
      </c>
      <c r="F18" s="15">
        <v>51</v>
      </c>
      <c r="G18" s="15">
        <v>150</v>
      </c>
      <c r="H18" s="15">
        <v>150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55.1</v>
      </c>
      <c r="F19" s="14">
        <f t="shared" ref="F19:H19" si="1">F20/10</f>
        <v>53.2</v>
      </c>
      <c r="G19" s="14">
        <f t="shared" si="1"/>
        <v>53.5</v>
      </c>
      <c r="H19" s="14">
        <f t="shared" si="1"/>
        <v>60.2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551</v>
      </c>
      <c r="F20" s="15">
        <v>532</v>
      </c>
      <c r="G20" s="15">
        <v>535</v>
      </c>
      <c r="H20" s="15">
        <v>602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2.06</v>
      </c>
      <c r="F21" s="14">
        <v>1.1399999999999999</v>
      </c>
      <c r="G21" s="14">
        <v>4.75</v>
      </c>
      <c r="H21" s="14">
        <v>0.21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 t="s">
        <v>38</v>
      </c>
      <c r="F22" s="15" t="s">
        <v>38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97.7</v>
      </c>
      <c r="F23" s="14">
        <v>97.4</v>
      </c>
      <c r="G23" s="14">
        <v>87.5</v>
      </c>
      <c r="H23" s="14">
        <v>98.7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373C627F-FC70-425A-BD8E-329BBF02C706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3E02FDAA-9271-469F-B6F6-4CD172DF2B50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22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f ca="1">TODAY()</f>
        <v>44407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7.8</v>
      </c>
      <c r="F9" s="14">
        <v>7.8</v>
      </c>
      <c r="G9" s="14">
        <v>7.9</v>
      </c>
      <c r="H9" s="14">
        <v>7.7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175</v>
      </c>
      <c r="F10" s="15">
        <v>175</v>
      </c>
      <c r="G10" s="15">
        <v>170</v>
      </c>
      <c r="H10" s="15">
        <v>70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145</v>
      </c>
      <c r="F11" s="15">
        <v>152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130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145</v>
      </c>
      <c r="F13" s="11">
        <f t="shared" si="0"/>
        <v>22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5.5134260490204463</v>
      </c>
      <c r="F14" s="15">
        <f t="shared" ref="F14:K14" si="1">2*(F10-(5*10^(F9-10)))/(1+(0.94*10^(F9-10)))*10^(6-F9)</f>
        <v>5.5134260490204463</v>
      </c>
      <c r="G14" s="15">
        <f t="shared" si="1"/>
        <v>4.2476306781041506</v>
      </c>
      <c r="H14" s="15">
        <f t="shared" si="1"/>
        <v>2.7792736381740597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0.10000000000000142</v>
      </c>
      <c r="F15" s="14">
        <f>+F9+0.5+VLOOKUP(F10,LSI!$F$2:$G$25,2)+VLOOKUP(F11,LSI!$H$2:$I$25,2)-12.1</f>
        <v>0.20000000000000107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55.5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>
        <v>25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 t="s">
        <v>40</v>
      </c>
      <c r="F18" s="11">
        <v>0.1</v>
      </c>
      <c r="G18" s="11">
        <v>0.02</v>
      </c>
      <c r="H18" s="11">
        <v>0.04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 t="s">
        <v>40</v>
      </c>
      <c r="F19" s="11" t="s">
        <v>40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0.04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390</v>
      </c>
      <c r="F22" s="11">
        <v>380</v>
      </c>
      <c r="G22" s="11">
        <v>380</v>
      </c>
      <c r="H22" s="11">
        <v>430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82</v>
      </c>
      <c r="F23" s="15">
        <v>75</v>
      </c>
      <c r="G23" s="15">
        <v>69</v>
      </c>
      <c r="H23" s="15">
        <v>190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55</v>
      </c>
      <c r="F24" s="15">
        <v>51</v>
      </c>
      <c r="G24" s="15">
        <v>150</v>
      </c>
      <c r="H24" s="15">
        <v>150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55.1</v>
      </c>
      <c r="F25" s="14">
        <f t="shared" ref="F25:K25" si="2">F26/10</f>
        <v>53.2</v>
      </c>
      <c r="G25" s="14">
        <f t="shared" si="2"/>
        <v>53.5</v>
      </c>
      <c r="H25" s="14">
        <f t="shared" si="2"/>
        <v>60.2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551</v>
      </c>
      <c r="F26" s="15">
        <v>532</v>
      </c>
      <c r="G26" s="15">
        <v>535</v>
      </c>
      <c r="H26" s="15">
        <v>602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2.06</v>
      </c>
      <c r="F27" s="14">
        <v>1.1399999999999999</v>
      </c>
      <c r="G27" s="14">
        <v>4.75</v>
      </c>
      <c r="H27" s="14">
        <v>0.21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97.7</v>
      </c>
      <c r="F29" s="14">
        <v>97.4</v>
      </c>
      <c r="G29" s="14">
        <v>87.5</v>
      </c>
      <c r="H29" s="14">
        <v>98.7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207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207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207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F2557A-7BB7-4E2E-98C2-044567556C01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purl.org/dc/elements/1.1/"/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9e3d8395-3b78-4cee-bcbb-a4d4a59b9b21"/>
    <ds:schemaRef ds:uri="a485ba0b-8b54-4b26-a1c0-8a4bc31186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2021-07-29T22:00:21Z</cp:lastPrinted>
  <dcterms:created xsi:type="dcterms:W3CDTF">2017-07-10T05:27:40Z</dcterms:created>
  <dcterms:modified xsi:type="dcterms:W3CDTF">2021-07-29T22:42:12Z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