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D7D01BCD-5E44-44D7-8208-6DCC249B268A}" xr6:coauthVersionLast="47" xr6:coauthVersionMax="47" xr10:uidLastSave="{00000000-0000-0000-0000-000000000000}"/>
  <bookViews>
    <workbookView xWindow="33285" yWindow="1290" windowWidth="19875" windowHeight="1408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K25" i="1" l="1"/>
  <c r="K26" i="1"/>
  <c r="I26" i="1"/>
  <c r="I25" i="1"/>
  <c r="J25" i="1"/>
  <c r="J26" i="1"/>
  <c r="D24" i="4"/>
  <c r="D25" i="4"/>
</calcChain>
</file>

<file path=xl/sharedStrings.xml><?xml version="1.0" encoding="utf-8"?>
<sst xmlns="http://schemas.openxmlformats.org/spreadsheetml/2006/main" count="1198" uniqueCount="209">
  <si>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</si>
  <si>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</si>
  <si>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</si>
  <si>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</si>
  <si>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</si>
  <si>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</si>
  <si>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</si>
  <si>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</si>
  <si>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</si>
  <si>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</si>
  <si>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</si>
  <si>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</si>
  <si>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</si>
  <si>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</si>
  <si>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</si>
  <si>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</si>
  <si>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</si>
  <si>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</si>
  <si>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</si>
  <si>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</si>
  <si>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</si>
  <si>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</si>
  <si>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</si>
  <si>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</si>
  <si>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</si>
  <si>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</si>
  <si>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</si>
  <si>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</si>
  <si>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</si>
  <si>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</si>
  <si>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</si>
  <si>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</si>
  <si>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</si>
  <si>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</si>
  <si>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</si>
  <si>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</si>
  <si>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</si>
  <si>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</si>
  <si>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</si>
  <si>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</si>
  <si>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</si>
  <si>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</si>
  <si>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</si>
  <si>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</si>
  <si>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</si>
  <si>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</si>
  <si>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</si>
  <si>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</si>
  <si>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</si>
  <si>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</si>
  <si>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</si>
  <si>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</si>
  <si>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</si>
  <si>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</si>
  <si>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</si>
  <si>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</si>
  <si>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</si>
  <si>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</si>
  <si>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</si>
  <si>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</si>
  <si>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</si>
  <si>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</si>
  <si>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</si>
  <si>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</si>
  <si>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</si>
  <si>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</si>
  <si>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</si>
  <si>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</si>
  <si>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</si>
  <si>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</si>
  <si>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</si>
  <si>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</si>
  <si>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</si>
  <si>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</si>
  <si>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</si>
  <si>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</si>
  <si>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</si>
  <si>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</si>
  <si>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</si>
  <si>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</si>
  <si>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</si>
  <si>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</si>
  <si>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</si>
  <si>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</si>
  <si>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</si>
  <si>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</si>
  <si>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</si>
  <si>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</si>
  <si>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</si>
  <si>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</si>
  <si>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</si>
  <si>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</si>
  <si>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</si>
  <si>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</si>
  <si>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</si>
  <si>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</si>
  <si>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</si>
  <si>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</si>
  <si>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</si>
  <si>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</si>
  <si>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</si>
  <si>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</si>
  <si>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</si>
  <si>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</si>
  <si>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</si>
  <si>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</si>
  <si>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</si>
  <si>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</si>
  <si>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</si>
  <si>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</si>
  <si>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</si>
  <si>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</si>
  <si>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</si>
  <si>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</si>
  <si>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</si>
  <si>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</si>
  <si>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</si>
  <si>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</si>
  <si>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</si>
  <si>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</si>
  <si>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</si>
  <si>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</si>
  <si>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</si>
  <si>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</si>
  <si>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</si>
  <si>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</si>
  <si>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</si>
  <si>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</si>
  <si>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</si>
  <si>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</si>
  <si>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</si>
  <si>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</si>
  <si>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</si>
  <si>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</si>
  <si>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</si>
  <si>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</si>
  <si>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</si>
  <si>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</si>
  <si>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</si>
  <si>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</si>
  <si>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</si>
  <si>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</si>
  <si>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</si>
  <si>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</si>
  <si>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</si>
  <si>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</si>
  <si>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</si>
  <si>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</si>
  <si>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</si>
  <si>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</si>
  <si>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</si>
  <si>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</si>
  <si>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</si>
  <si>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</si>
  <si>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</si>
  <si>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</si>
  <si>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</si>
  <si>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</si>
  <si>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</si>
  <si>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</si>
  <si>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</si>
  <si>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</si>
  <si>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</si>
  <si>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</si>
  <si>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</si>
  <si>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</si>
  <si>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</si>
  <si>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</si>
  <si>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</si>
  <si>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</si>
  <si>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</si>
  <si>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</si>
  <si>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</si>
  <si>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</si>
  <si>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</si>
  <si>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</si>
  <si>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</si>
  <si>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</si>
  <si>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</si>
  <si>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</si>
  <si>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</si>
  <si>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</si>
  <si>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</si>
  <si>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</si>
  <si>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</si>
  <si>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</si>
  <si>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</si>
  <si>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</si>
  <si>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</si>
  <si>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</si>
  <si>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</si>
  <si>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</si>
  <si>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</si>
  <si>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</si>
  <si>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</si>
  <si>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</si>
  <si>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</si>
  <si>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</si>
  <si>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</si>
  <si>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</si>
  <si>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</si>
  <si>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</si>
  <si>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</si>
  <si>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</si>
  <si>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</si>
  <si>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</si>
  <si>
    <t>NINDS</t>
  </si>
  <si>
    <t>Dodds/Leane Erb</t>
  </si>
  <si>
    <t>20210805SRT03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</si>
</sst>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30" zoomScaleNormal="110" zoomScalePageLayoutView="130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206</v>
      </c>
      <c r="F3" s="8"/>
      <c r="G3" s="8"/>
      <c r="H3" s="9" t="s">
        <v>152</v>
      </c>
      <c r="J3" s="69" t="s">
        <v>208</v>
      </c>
    </row>
    <row r="4" spans="1:10" ht="15.6">
      <c r="B4" s="3" t="s">
        <v>207</v>
      </c>
      <c r="F4" s="8"/>
      <c r="G4" s="8"/>
      <c r="H4" s="9" t="s">
        <v>56</v>
      </c>
      <c r="J4" s="70">
        <v>44413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7.2</v>
      </c>
      <c r="G9" s="14">
        <v>7.1</v>
      </c>
      <c r="H9" s="14">
        <v>6.7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115</v>
      </c>
      <c r="F10" s="15">
        <v>105</v>
      </c>
      <c r="G10" s="15">
        <v>100</v>
      </c>
      <c r="H10" s="15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120</v>
      </c>
      <c r="F11" s="15">
        <v>100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28.932681348306645</v>
      </c>
      <c r="F12" s="15">
        <f t="shared" ref="F12:H12" si="0">2*(F10-(5*10^(F9-10)))/(1+(0.94*10^(F9-10)))*10^(6-F9)</f>
        <v>13.229395086563761</v>
      </c>
      <c r="G12" s="15">
        <f t="shared" si="0"/>
        <v>15.866788097910028</v>
      </c>
      <c r="H12" s="15">
        <f t="shared" si="0"/>
        <v>17.9479052893786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-1.0999999999999996</v>
      </c>
      <c r="F13" s="14">
        <f>+F9+0.5+VLOOKUP(F10,LSI!$F$2:$G$25,2)+VLOOKUP(F11,LSI!$H$2:$I$25,2)-12.1</f>
        <v>-0.79999999999999893</v>
      </c>
      <c r="G13" s="14">
        <v>-2.2000000000000011</v>
      </c>
      <c r="H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1.18</v>
      </c>
      <c r="F14" s="11">
        <v>0.9</v>
      </c>
      <c r="G14" s="11">
        <v>0.17</v>
      </c>
      <c r="H14" s="11">
        <v>0.05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0.9</v>
      </c>
      <c r="F15" s="11">
        <v>0.2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330</v>
      </c>
      <c r="F16" s="11">
        <v>220</v>
      </c>
      <c r="G16" s="11">
        <v>340</v>
      </c>
      <c r="H16" s="11">
        <v>340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125</v>
      </c>
      <c r="F17" s="15">
        <v>55</v>
      </c>
      <c r="G17" s="15">
        <v>120</v>
      </c>
      <c r="H17" s="15">
        <v>175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26</v>
      </c>
      <c r="F18" s="15">
        <v>21</v>
      </c>
      <c r="G18" s="15">
        <v>130</v>
      </c>
      <c r="H18" s="15">
        <v>130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46</v>
      </c>
      <c r="F19" s="14">
        <f t="shared" ref="F19:H19" si="1">F20/10</f>
        <v>31</v>
      </c>
      <c r="G19" s="14">
        <f t="shared" si="1"/>
        <v>47.4</v>
      </c>
      <c r="H19" s="14">
        <f t="shared" si="1"/>
        <v>47.2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460</v>
      </c>
      <c r="F20" s="15">
        <v>310</v>
      </c>
      <c r="G20" s="15">
        <v>474</v>
      </c>
      <c r="H20" s="15">
        <v>472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10.31</v>
      </c>
      <c r="F21" s="14">
        <v>15.4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86.4</v>
      </c>
      <c r="F23" s="14">
        <v>93.9</v>
      </c>
      <c r="G23" s="14">
        <v>74.5</v>
      </c>
      <c r="H23" s="14">
        <v>97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203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B8AE33BB-34C3-44C8-B6B6-277209DD0946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AB630993-BE28-4856-9CDE-8C03D5EA4B89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9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206</v>
      </c>
      <c r="F3" s="8"/>
      <c r="G3" s="8"/>
      <c r="H3" s="9" t="s">
        <v>152</v>
      </c>
      <c r="J3" s="69" t="s">
        <v>208</v>
      </c>
    </row>
    <row r="4" spans="1:12" ht="15.6">
      <c r="B4" s="3" t="s">
        <v>207</v>
      </c>
      <c r="F4" s="8"/>
      <c r="G4" s="8"/>
      <c r="H4" s="9" t="s">
        <v>56</v>
      </c>
      <c r="J4" s="70">
        <v>44413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7.2</v>
      </c>
      <c r="G9" s="14">
        <v>7.1</v>
      </c>
      <c r="H9" s="14">
        <v>6.7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115</v>
      </c>
      <c r="F10" s="15">
        <v>105</v>
      </c>
      <c r="G10" s="15">
        <v>100</v>
      </c>
      <c r="H10" s="15">
        <v>45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120</v>
      </c>
      <c r="F11" s="15">
        <v>100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71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120</v>
      </c>
      <c r="F13" s="11">
        <f t="shared" si="0"/>
        <v>29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28.932681348306645</v>
      </c>
      <c r="F14" s="15">
        <f t="shared" ref="F14:K14" si="1">2*(F10-(5*10^(F9-10)))/(1+(0.94*10^(F9-10)))*10^(6-F9)</f>
        <v>13.229395086563761</v>
      </c>
      <c r="G14" s="15">
        <f t="shared" si="1"/>
        <v>15.866788097910028</v>
      </c>
      <c r="H14" s="15">
        <f t="shared" si="1"/>
        <v>17.9479052893786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-1.0999999999999996</v>
      </c>
      <c r="F15" s="14">
        <f>+F9+0.5+VLOOKUP(F10,LSI!$F$2:$G$25,2)+VLOOKUP(F11,LSI!$H$2:$I$25,2)-12.1</f>
        <v>-0.79999999999999893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28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1.18</v>
      </c>
      <c r="F18" s="11">
        <v>0.9</v>
      </c>
      <c r="G18" s="11">
        <v>0.17</v>
      </c>
      <c r="H18" s="11">
        <v>0.05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0.9</v>
      </c>
      <c r="F19" s="11">
        <v>0.2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0.01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330</v>
      </c>
      <c r="F22" s="11">
        <v>220</v>
      </c>
      <c r="G22" s="11">
        <v>340</v>
      </c>
      <c r="H22" s="11">
        <v>340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125</v>
      </c>
      <c r="F23" s="15">
        <v>55</v>
      </c>
      <c r="G23" s="15">
        <v>120</v>
      </c>
      <c r="H23" s="15">
        <v>175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26</v>
      </c>
      <c r="F24" s="15">
        <v>21</v>
      </c>
      <c r="G24" s="15">
        <v>130</v>
      </c>
      <c r="H24" s="15">
        <v>130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46</v>
      </c>
      <c r="F25" s="14">
        <f t="shared" ref="F25:K25" si="2">F26/10</f>
        <v>31</v>
      </c>
      <c r="G25" s="14">
        <f t="shared" si="2"/>
        <v>47.4</v>
      </c>
      <c r="H25" s="14">
        <f t="shared" si="2"/>
        <v>47.2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460</v>
      </c>
      <c r="F26" s="15">
        <v>310</v>
      </c>
      <c r="G26" s="15">
        <v>474</v>
      </c>
      <c r="H26" s="15">
        <v>472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10.31</v>
      </c>
      <c r="F27" s="14">
        <v>15.4</v>
      </c>
      <c r="G27" s="14" t="s">
        <v>41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86.4</v>
      </c>
      <c r="F29" s="14">
        <v>93.9</v>
      </c>
      <c r="G29" s="14">
        <v>74.5</v>
      </c>
      <c r="H29" s="14">
        <v>97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204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205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205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purl.org/dc/dcmitype/"/>
    <ds:schemaRef ds:uri="a485ba0b-8b54-4b26-a1c0-8a4bc31186fb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9e3d8395-3b78-4cee-bcbb-a4d4a59b9b2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687ED0-1A03-4A4C-9866-E75CBA8D17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2021-08-09T00:03:59Z</cp:lastPrinted>
  <dcterms:created xsi:type="dcterms:W3CDTF">2017-07-10T05:27:40Z</dcterms:created>
  <dcterms:modified xsi:type="dcterms:W3CDTF">2021-08-09T00:11:56Z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