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9 September\"/>
    </mc:Choice>
  </mc:AlternateContent>
  <xr:revisionPtr revIDLastSave="0" documentId="13_ncr:1_{FF6C43AB-4342-45EC-9422-AED112D8B2EE}" xr6:coauthVersionLast="47" xr6:coauthVersionMax="47" xr10:uidLastSave="{00000000-0000-0000-0000-000000000000}"/>
  <bookViews>
    <workbookView xWindow="4896" yWindow="756" windowWidth="16596" windowHeight="11904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9" l="1"/>
  <c r="H19" i="9"/>
  <c r="G19" i="9"/>
  <c r="F19" i="9"/>
  <c r="E19" i="9"/>
  <c r="H25" i="1"/>
  <c r="G25" i="1"/>
  <c r="H15" i="1"/>
  <c r="G15" i="1"/>
  <c r="H14" i="1"/>
  <c r="G14" i="1"/>
  <c r="H13" i="1"/>
  <c r="G13" i="1"/>
  <c r="E25" i="1"/>
  <c r="E15" i="1"/>
  <c r="E14" i="1"/>
  <c r="E13" i="1"/>
  <c r="D25" i="18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J15" i="1"/>
  <c r="K15" i="1"/>
  <c r="F13" i="9"/>
  <c r="K14" i="1" l="1"/>
  <c r="J14" i="1"/>
  <c r="F14" i="1"/>
  <c r="K13" i="1"/>
  <c r="J13" i="1"/>
  <c r="F13" i="1"/>
  <c r="J5" i="1"/>
  <c r="J5" i="10" l="1"/>
  <c r="H12" i="9" l="1"/>
  <c r="F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F25" i="1"/>
  <c r="J25" i="1" l="1"/>
  <c r="J26" i="1"/>
  <c r="D24" i="4"/>
  <c r="D25" i="4"/>
  <c r="K26" i="1"/>
  <c r="K25" i="1"/>
</calcChain>
</file>

<file path=xl/sharedStrings.xml><?xml version="1.0" encoding="utf-8"?>
<sst xmlns="http://schemas.openxmlformats.org/spreadsheetml/2006/main" count="1198" uniqueCount="210">
  <si>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</si>
  <si>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</si>
  <si>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</si>
  <si>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</si>
  <si>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</si>
  <si>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</si>
  <si>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</si>
  <si>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</si>
  <si>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</si>
  <si>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</si>
  <si>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</si>
  <si>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</si>
  <si>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</si>
  <si>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</si>
  <si>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</si>
  <si>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</si>
  <si>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</si>
  <si>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</si>
  <si>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</si>
  <si>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</si>
  <si>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</si>
  <si>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</si>
  <si>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</si>
  <si>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</si>
  <si>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</si>
  <si>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</si>
  <si>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</si>
  <si>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</si>
  <si>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</si>
  <si>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</si>
  <si>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</si>
  <si>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</si>
  <si>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</si>
  <si>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</si>
  <si>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</si>
  <si>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</si>
  <si>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</si>
  <si>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</si>
  <si>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</si>
  <si>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</si>
  <si>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</si>
  <si>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</si>
  <si>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</si>
  <si>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</si>
  <si>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</si>
  <si>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</si>
  <si>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</si>
  <si>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</si>
  <si>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</si>
  <si>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</si>
  <si>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</si>
  <si>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</si>
  <si>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</si>
  <si>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</si>
  <si>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</si>
  <si>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</si>
  <si>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</si>
  <si>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</si>
  <si>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</si>
  <si>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</si>
  <si>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</si>
  <si>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</si>
  <si>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</si>
  <si>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</si>
  <si>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</si>
  <si>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</si>
  <si>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</si>
  <si>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</si>
  <si>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</si>
  <si>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</si>
  <si>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</si>
  <si>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</si>
  <si>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</si>
  <si>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</si>
  <si>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</si>
  <si>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</si>
  <si>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</si>
  <si>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</si>
  <si>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</si>
  <si>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</si>
  <si>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</si>
  <si>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</si>
  <si>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</si>
  <si>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</si>
  <si>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</si>
  <si>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</si>
  <si>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</si>
  <si>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</si>
  <si>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</si>
  <si>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</si>
  <si>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</si>
  <si>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</si>
  <si>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</si>
  <si>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</si>
  <si>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</si>
  <si>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</si>
  <si>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</si>
  <si>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</si>
  <si>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</si>
  <si>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</si>
  <si>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</si>
  <si>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</si>
  <si>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</si>
  <si>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</si>
  <si>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</si>
  <si>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</si>
  <si>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</si>
  <si>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</si>
  <si>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</si>
  <si>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</si>
  <si>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</si>
  <si>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</si>
  <si>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</si>
  <si>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</si>
  <si>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</si>
  <si>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</si>
  <si>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</si>
  <si>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</si>
  <si>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</si>
  <si>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</si>
  <si>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</si>
  <si>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</si>
  <si>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</si>
  <si>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</si>
  <si>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</si>
  <si>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</si>
  <si>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</si>
  <si>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</si>
  <si>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</si>
  <si>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</si>
  <si>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</si>
  <si>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</si>
  <si>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</si>
  <si>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</si>
  <si>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</si>
  <si>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</si>
  <si>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</si>
  <si>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</si>
  <si>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</si>
  <si>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</si>
  <si>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</si>
  <si>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</si>
  <si>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</si>
  <si>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</si>
  <si>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</si>
  <si>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</si>
  <si>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</si>
  <si>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</si>
  <si>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</si>
  <si>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</si>
  <si>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</si>
  <si>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</si>
  <si>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</si>
  <si>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</si>
  <si>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</si>
  <si>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</si>
  <si>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</si>
  <si>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</si>
  <si>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</si>
  <si>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</si>
  <si>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</si>
  <si>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</si>
  <si>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</si>
  <si>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</si>
  <si>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</si>
  <si>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</si>
  <si>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</si>
  <si>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</si>
  <si>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</si>
  <si>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</si>
  <si>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</si>
  <si>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</si>
  <si>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</si>
  <si>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</si>
  <si>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</si>
  <si>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</si>
  <si>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</si>
  <si>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</si>
  <si>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</si>
  <si>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</si>
  <si>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</si>
  <si>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</si>
  <si>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</si>
  <si>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</si>
  <si>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</si>
  <si>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</si>
  <si>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</si>
  <si>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</si>
  <si>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</si>
  <si>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</si>
  <si>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</si>
  <si>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</si>
  <si>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</si>
  <si>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</si>
  <si>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</si>
  <si>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</si>
  <si>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</si>
  <si>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</si>
  <si>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</si>
  <si>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</si>
  <si>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</si>
  <si>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</si>
  <si>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</si>
  <si>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Davey Water Products</t>
  </si>
  <si>
    <t>Top01 Ltd</t>
  </si>
  <si>
    <t>20210910CHM06</t>
  </si>
  <si>
    <t xml:space="preserve">The sample was clear with no significant sediment </t>
  </si>
  <si>
    <t>Raw Fluch</t>
  </si>
  <si>
    <t>TPOI Ltd</t>
  </si>
  <si>
    <t>20210910SRT01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</si>
</sst>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22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44452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44452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44452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44452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showWhiteSpace="0" view="pageLayout" zoomScaleNormal="110" workbookViewId="0">
      <selection activeCell="I15" sqref="I1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F3" s="8"/>
      <c r="G3" s="8"/>
      <c r="H3" s="9" t="s">
        <v>152</v>
      </c>
      <c r="J3" s="69" t="s">
        <v>209</v>
      </c>
    </row>
    <row r="4" spans="1:10" ht="15.6">
      <c r="B4" s="3" t="s">
        <v>208</v>
      </c>
      <c r="F4" s="8"/>
      <c r="G4" s="8"/>
      <c r="H4" s="9" t="s">
        <v>56</v>
      </c>
      <c r="J4" s="70">
        <v>44449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44452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8.4</v>
      </c>
      <c r="F9" s="14">
        <v>8.1</v>
      </c>
      <c r="G9" s="14">
        <v>8.6</v>
      </c>
      <c r="H9" s="14">
        <v>7.5</v>
      </c>
      <c r="I9" s="5"/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50</v>
      </c>
      <c r="F10" s="11">
        <v>40</v>
      </c>
      <c r="G10" s="11">
        <v>50</v>
      </c>
      <c r="H10" s="11">
        <v>10</v>
      </c>
      <c r="I10" s="5"/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 t="s">
        <v>38</v>
      </c>
      <c r="F11" s="11">
        <v>7</v>
      </c>
      <c r="G11" s="11" t="s">
        <v>38</v>
      </c>
      <c r="H11" s="11" t="s">
        <v>38</v>
      </c>
      <c r="I11" s="5"/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 t="s">
        <v>39</v>
      </c>
      <c r="F12" s="15">
        <f t="shared" ref="F12:H12" si="0">2*(F10-(5*10^(F9-10)))/(1+(0.94*10^(F9-10)))*10^(6-F9)</f>
        <v>0.62704223340158982</v>
      </c>
      <c r="G12" s="15" t="s">
        <v>39</v>
      </c>
      <c r="H12" s="15">
        <f t="shared" si="0"/>
        <v>0.62958406757949736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v>-1.1999999999999993</v>
      </c>
      <c r="F13" s="14">
        <f>+F9+0.5+VLOOKUP(F10,LSI!$F$2:$G$25,2)+VLOOKUP(F11,LSI!$H$2:$I$25,2)-12.1</f>
        <v>-1.7000000000000011</v>
      </c>
      <c r="G13" s="14">
        <v>-1</v>
      </c>
      <c r="H13" s="14">
        <v>-3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0.06</v>
      </c>
      <c r="F14" s="11">
        <v>0.06</v>
      </c>
      <c r="G14" s="11">
        <v>0.05</v>
      </c>
      <c r="H14" s="11">
        <v>0.01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100</v>
      </c>
      <c r="F16" s="11">
        <v>80</v>
      </c>
      <c r="G16" s="11">
        <v>90</v>
      </c>
      <c r="H16" s="11">
        <v>110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9</v>
      </c>
      <c r="F17" s="11">
        <v>28</v>
      </c>
      <c r="G17" s="11">
        <v>5</v>
      </c>
      <c r="H17" s="11">
        <v>44</v>
      </c>
      <c r="I17" s="5"/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29</v>
      </c>
      <c r="F18" s="11">
        <v>27</v>
      </c>
      <c r="G18" s="11">
        <v>32</v>
      </c>
      <c r="H18" s="11">
        <v>33</v>
      </c>
      <c r="I18" s="5"/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 t="shared" ref="E19:H19" si="1">E20/10</f>
        <v>14.4</v>
      </c>
      <c r="F19" s="14">
        <f t="shared" si="1"/>
        <v>13</v>
      </c>
      <c r="G19" s="14">
        <f t="shared" si="1"/>
        <v>13.3</v>
      </c>
      <c r="H19" s="14">
        <f t="shared" si="1"/>
        <v>15.6</v>
      </c>
      <c r="I19" s="5"/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144</v>
      </c>
      <c r="F20" s="15">
        <v>130</v>
      </c>
      <c r="G20" s="15">
        <v>133</v>
      </c>
      <c r="H20" s="15">
        <v>156</v>
      </c>
      <c r="I20" s="5"/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0.05</v>
      </c>
      <c r="F21" s="14">
        <v>0.65</v>
      </c>
      <c r="G21" s="14">
        <v>0.33</v>
      </c>
      <c r="H21" s="14">
        <v>0.24</v>
      </c>
      <c r="I21" s="5"/>
    </row>
    <row r="22" spans="1:11">
      <c r="A22" s="4"/>
      <c r="B22" s="10" t="s">
        <v>163</v>
      </c>
      <c r="C22" s="10" t="s">
        <v>164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  <c r="I22" s="5"/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98.7</v>
      </c>
      <c r="F23" s="14">
        <v>99.4</v>
      </c>
      <c r="G23" s="14">
        <v>81.8</v>
      </c>
      <c r="H23" s="14">
        <v>98.7</v>
      </c>
      <c r="I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206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130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6EAC62E9-46F9-4C14-8F49-B842A235DF66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0C325ABE-06AF-4E03-97B6-A120879AEA2F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Normal="110" workbookViewId="0">
      <selection activeCell="B3" sqref="B3: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203</v>
      </c>
      <c r="F3" s="8"/>
      <c r="G3" s="8"/>
      <c r="H3" s="9" t="s">
        <v>152</v>
      </c>
      <c r="J3" s="69" t="s">
        <v>205</v>
      </c>
    </row>
    <row r="4" spans="1:12" ht="15.6">
      <c r="B4" s="3" t="s">
        <v>204</v>
      </c>
      <c r="F4" s="8"/>
      <c r="G4" s="8"/>
      <c r="H4" s="9" t="s">
        <v>56</v>
      </c>
      <c r="J4" s="70">
        <v>44449</v>
      </c>
    </row>
    <row r="5" spans="1:12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44452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207</v>
      </c>
      <c r="F8" s="72" t="s">
        <v>133</v>
      </c>
      <c r="G8" s="72" t="s">
        <v>22</v>
      </c>
      <c r="H8" s="72" t="s">
        <v>28</v>
      </c>
      <c r="I8" s="72" t="s">
        <v>28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>
        <v>8.4</v>
      </c>
      <c r="F9" s="14">
        <v>8.1</v>
      </c>
      <c r="G9" s="14">
        <v>8.6</v>
      </c>
      <c r="H9" s="14">
        <v>7.5</v>
      </c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>
        <v>50</v>
      </c>
      <c r="F10" s="15">
        <v>40</v>
      </c>
      <c r="G10" s="15">
        <v>50</v>
      </c>
      <c r="H10" s="15">
        <v>10</v>
      </c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 t="s">
        <v>38</v>
      </c>
      <c r="F11" s="15">
        <v>7</v>
      </c>
      <c r="G11" s="15" t="s">
        <v>38</v>
      </c>
      <c r="H11" s="15" t="s">
        <v>38</v>
      </c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>
        <v>0</v>
      </c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 t="e">
        <f t="shared" ref="E13" si="0">E11-E12</f>
        <v>#VALUE!</v>
      </c>
      <c r="F13" s="11">
        <f t="shared" ref="E13:K13" si="1">F11-F12</f>
        <v>7</v>
      </c>
      <c r="G13" s="11" t="e">
        <f t="shared" ref="G13:H13" si="2">G11-G12</f>
        <v>#VALUE!</v>
      </c>
      <c r="H13" s="11" t="e">
        <f t="shared" si="2"/>
        <v>#VALUE!</v>
      </c>
      <c r="I13" s="11"/>
      <c r="J13" s="11">
        <f t="shared" si="1"/>
        <v>0</v>
      </c>
      <c r="K13" s="11">
        <f t="shared" si="1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 t="shared" ref="E14" si="3">2*(E10-(5*10^(E9-10)))/(1+(0.94*10^(E9-10)))*10^(6-E9)</f>
        <v>0.38794706817264113</v>
      </c>
      <c r="F14" s="15">
        <f t="shared" ref="F14:K14" si="4">2*(F10-(5*10^(F9-10)))/(1+(0.94*10^(F9-10)))*10^(6-F9)</f>
        <v>0.62704223340158982</v>
      </c>
      <c r="G14" s="15">
        <f t="shared" ref="G14:H14" si="5">2*(G10-(5*10^(G9-10)))/(1+(0.94*10^(G9-10)))*10^(6-G9)</f>
        <v>0.24116379380532998</v>
      </c>
      <c r="H14" s="15">
        <f t="shared" si="5"/>
        <v>0.62958406757949736</v>
      </c>
      <c r="I14" s="15"/>
      <c r="J14" s="15">
        <f t="shared" si="4"/>
        <v>-9.9999999990600013E-4</v>
      </c>
      <c r="K14" s="15">
        <f t="shared" si="4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>
        <f>+F9+0.5+VLOOKUP(F10,LSI!$F$2:$G$25,2)+VLOOKUP(F11,LSI!$H$2:$I$25,2)-12.1</f>
        <v>-1.7000000000000011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/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>
        <v>8.5</v>
      </c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 t="s">
        <v>39</v>
      </c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>
        <v>0.06</v>
      </c>
      <c r="F18" s="11">
        <v>0.06</v>
      </c>
      <c r="G18" s="11">
        <v>0.05</v>
      </c>
      <c r="H18" s="11">
        <v>0.01</v>
      </c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 t="s">
        <v>40</v>
      </c>
      <c r="F19" s="11" t="s">
        <v>40</v>
      </c>
      <c r="G19" s="11" t="s">
        <v>40</v>
      </c>
      <c r="H19" s="11" t="s">
        <v>40</v>
      </c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>
        <v>0.08</v>
      </c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>
        <v>0.04</v>
      </c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>
        <v>100</v>
      </c>
      <c r="F22" s="11">
        <v>80</v>
      </c>
      <c r="G22" s="11">
        <v>90</v>
      </c>
      <c r="H22" s="11">
        <v>110</v>
      </c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>
        <v>9</v>
      </c>
      <c r="F23" s="15">
        <v>28</v>
      </c>
      <c r="G23" s="15">
        <v>5</v>
      </c>
      <c r="H23" s="15">
        <v>44</v>
      </c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>
        <v>29</v>
      </c>
      <c r="F24" s="15">
        <v>27</v>
      </c>
      <c r="G24" s="15">
        <v>32</v>
      </c>
      <c r="H24" s="15">
        <v>33</v>
      </c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t="shared" ref="E25:K25" si="6">E26/10</f>
        <v>14.4</v>
      </c>
      <c r="F25" s="14">
        <f t="shared" si="6"/>
        <v>13</v>
      </c>
      <c r="G25" s="14">
        <f t="shared" si="6"/>
        <v>13.3</v>
      </c>
      <c r="H25" s="14">
        <f t="shared" si="6"/>
        <v>15.6</v>
      </c>
      <c r="I25" s="14"/>
      <c r="J25" s="14">
        <f t="shared" ca="1" si="6"/>
        <v>0</v>
      </c>
      <c r="K25" s="14">
        <f t="shared" ca="1" si="6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v>144</v>
      </c>
      <c r="F26" s="15">
        <v>130</v>
      </c>
      <c r="G26" s="15">
        <v>133</v>
      </c>
      <c r="H26" s="15">
        <v>156</v>
      </c>
      <c r="I26" s="15"/>
      <c r="J26" s="15">
        <f t="shared" ref="J26:K26" ca="1" si="7">J25*10</f>
        <v>0</v>
      </c>
      <c r="K26" s="15">
        <f t="shared" ca="1" si="7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>
        <v>0.05</v>
      </c>
      <c r="F27" s="14">
        <v>0.65</v>
      </c>
      <c r="G27" s="14">
        <v>0.33</v>
      </c>
      <c r="H27" s="14">
        <v>0.24</v>
      </c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 t="s">
        <v>38</v>
      </c>
      <c r="F28" s="15" t="s">
        <v>38</v>
      </c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>
        <v>98.7</v>
      </c>
      <c r="F29" s="14">
        <v>99.4</v>
      </c>
      <c r="G29" s="14">
        <v>81.8</v>
      </c>
      <c r="H29" s="14">
        <v>98.7</v>
      </c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206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206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206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206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206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44452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44452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44452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schemas.microsoft.com/sharepoint/v3"/>
    <ds:schemaRef ds:uri="a485ba0b-8b54-4b26-a1c0-8a4bc31186fb"/>
    <ds:schemaRef ds:uri="9e3d8395-3b78-4cee-bcbb-a4d4a59b9b21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E9628D-2610-47A5-83A0-BD360EDD8A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2021-09-13T02:53:24Z</cp:lastPrinted>
  <dcterms:created xsi:type="dcterms:W3CDTF">2017-07-10T05:27:40Z</dcterms:created>
  <dcterms:modified xsi:type="dcterms:W3CDTF">2021-09-13T03:00:58Z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