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8E54BD41-3E76-4BB7-8EE7-7FFEEAA0582F}" xr6:coauthVersionLast="47" xr6:coauthVersionMax="47" xr10:uidLastSave="{00000000-0000-0000-0000-000000000000}"/>
  <bookViews>
    <workbookView xWindow="216" yWindow="84" windowWidth="20220" windowHeight="1195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G26" i="1"/>
  <c r="G25" i="1"/>
  <c r="H26" i="1"/>
  <c r="H25" i="1"/>
  <c r="D25" i="4"/>
  <c r="D24" i="4"/>
  <c r="K25" i="1"/>
  <c r="K26" i="1"/>
  <c r="J25" i="1"/>
  <c r="J26" i="1"/>
  <c r="F25" i="1"/>
  <c r="F26" i="1"/>
  <c r="I25" i="1"/>
  <c r="I26" i="1"/>
  <c r="E26" i="1"/>
  <c r="E25" i="1"/>
</calcChain>
</file>

<file path=xl/sharedStrings.xml><?xml version="1.0" encoding="utf-8"?>
<sst xmlns="http://schemas.openxmlformats.org/spreadsheetml/2006/main" count="1187" uniqueCount="207">
  <si>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</si>
  <si>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</si>
  <si>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</si>
  <si>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</si>
  <si>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</si>
  <si>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</si>
  <si>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</si>
  <si>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</si>
  <si>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</si>
  <si>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</si>
  <si>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</si>
  <si>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</si>
  <si>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</si>
  <si>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</si>
  <si>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</si>
  <si>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</si>
  <si>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</si>
  <si>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</si>
  <si>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</si>
  <si>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</si>
  <si>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</si>
  <si>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</si>
  <si>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</si>
  <si>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</si>
  <si>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</si>
  <si>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</si>
  <si>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</si>
  <si>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</si>
  <si>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</si>
  <si>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</si>
  <si>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</si>
  <si>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</si>
  <si>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</si>
  <si>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</si>
  <si>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</si>
  <si>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</si>
  <si>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</si>
  <si>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</si>
  <si>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</si>
  <si>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</si>
  <si>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</si>
  <si>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</si>
  <si>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</si>
  <si>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</si>
  <si>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</si>
  <si>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</si>
  <si>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</si>
  <si>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</si>
  <si>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</si>
  <si>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</si>
  <si>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</si>
  <si>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</si>
  <si>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</si>
  <si>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</si>
  <si>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</si>
  <si>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</si>
  <si>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</si>
  <si>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</si>
  <si>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</si>
  <si>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</si>
  <si>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</si>
  <si>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</si>
  <si>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</si>
  <si>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</si>
  <si>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</si>
  <si>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</si>
  <si>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</si>
  <si>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</si>
  <si>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</si>
  <si>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</si>
  <si>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</si>
  <si>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</si>
  <si>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</si>
  <si>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</si>
  <si>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</si>
  <si>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</si>
  <si>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</si>
  <si>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</si>
  <si>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</si>
  <si>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</si>
  <si>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</si>
  <si>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</si>
  <si>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</si>
  <si>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</si>
  <si>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</si>
  <si>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</si>
  <si>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</si>
  <si>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</si>
  <si>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</si>
  <si>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</si>
  <si>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</si>
  <si>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</si>
  <si>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</si>
  <si>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</si>
  <si>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</si>
  <si>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</si>
  <si>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</si>
  <si>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</si>
  <si>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</si>
  <si>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</si>
  <si>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</si>
  <si>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</si>
  <si>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</si>
  <si>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</si>
  <si>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</si>
  <si>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</si>
  <si>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</si>
  <si>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</si>
  <si>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</si>
  <si>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</si>
  <si>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</si>
  <si>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</si>
  <si>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</si>
  <si>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</si>
  <si>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</si>
  <si>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</si>
  <si>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</si>
  <si>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</si>
  <si>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</si>
  <si>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</si>
  <si>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</si>
  <si>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</si>
  <si>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</si>
  <si>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</si>
  <si>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</si>
  <si>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</si>
  <si>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</si>
  <si>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</si>
  <si>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</si>
  <si>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</si>
  <si>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</si>
  <si>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</si>
  <si>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</si>
  <si>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</si>
  <si>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</si>
  <si>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</si>
  <si>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</si>
  <si>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</si>
  <si>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</si>
  <si>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</si>
  <si>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</si>
  <si>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</si>
  <si>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</si>
  <si>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</si>
  <si>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</si>
  <si>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</si>
  <si>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</si>
  <si>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</si>
  <si>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</si>
  <si>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</si>
  <si>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</si>
  <si>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</si>
  <si>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</si>
  <si>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</si>
  <si>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</si>
  <si>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</si>
  <si>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</si>
  <si>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</si>
  <si>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</si>
  <si>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</si>
  <si>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</si>
  <si>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</si>
  <si>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</si>
  <si>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</si>
  <si>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</si>
  <si>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</si>
  <si>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</si>
  <si>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</si>
  <si>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</si>
  <si>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</si>
  <si>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</si>
  <si>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</si>
  <si>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</si>
  <si>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</si>
  <si>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</si>
  <si>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</si>
  <si>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</si>
  <si>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</si>
  <si>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</si>
  <si>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</si>
  <si>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</si>
  <si>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</si>
  <si>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</si>
  <si>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</si>
  <si>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</si>
  <si>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</si>
  <si>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</si>
  <si>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</si>
  <si>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</si>
  <si>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</si>
  <si>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</si>
  <si>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</si>
  <si>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</si>
  <si>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</si>
  <si>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</si>
  <si>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</si>
  <si>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</si>
  <si>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</si>
  <si>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</si>
  <si>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</si>
  <si>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</si>
  <si>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</si>
  <si>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</si>
  <si>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20210923SRT02</t>
  </si>
  <si>
    <t xml:space="preserve">The sample was clear with no significant sediment </t>
  </si>
  <si>
    <t>Bill Davey</t>
  </si>
  <si>
    <t>PGG Wrightson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</si>
</sst>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6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30" zoomScaleNormal="110" zoomScalePageLayoutView="130" workbookViewId="0">
      <selection activeCell="B4" sqref="B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206</v>
      </c>
      <c r="F3" s="8"/>
      <c r="G3" s="8"/>
      <c r="H3" s="9" t="s">
        <v>152</v>
      </c>
      <c r="J3" s="69" t="s">
        <v>203</v>
      </c>
    </row>
    <row r="4" spans="1:10" ht="15.6">
      <c r="B4" s="3" t="s">
        <v>205</v>
      </c>
      <c r="F4" s="8"/>
      <c r="G4" s="8"/>
      <c r="H4" s="9" t="s">
        <v>56</v>
      </c>
      <c r="J4" s="70">
        <v>44462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7.9</v>
      </c>
      <c r="F9" s="14">
        <v>7.9</v>
      </c>
      <c r="G9" s="14">
        <v>8.1</v>
      </c>
      <c r="H9" s="14">
        <v>7.6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50</v>
      </c>
      <c r="G10" s="11">
        <v>40</v>
      </c>
      <c r="H10" s="11">
        <v>10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25</v>
      </c>
      <c r="G11" s="11">
        <v>5</v>
      </c>
      <c r="H11" s="11">
        <v>5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1.2486024898051324</v>
      </c>
      <c r="F12" s="15">
        <f t="shared" ref="F12:G12" si="0">2*(F10-(5*10^(F9-10)))/(1+(0.94*10^(F9-10)))*10^(6-F9)</f>
        <v>1.2486024898051324</v>
      </c>
      <c r="G12" s="15">
        <f t="shared" si="0"/>
        <v>0.62704223340158982</v>
      </c>
      <c r="H12" s="15" t="s">
        <v>39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-0.99999999999999822</v>
      </c>
      <c r="F13" s="14">
        <f>+F9+0.5+VLOOKUP(F10,LSI!$F$2:$G$25,2)+VLOOKUP(F11,LSI!$H$2:$I$25,2)-12.1</f>
        <v>-0.99999999999999822</v>
      </c>
      <c r="G13" s="14">
        <v>-1.7000000000000011</v>
      </c>
      <c r="H13" s="14">
        <v>-2.9000000000000004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>
        <v>0.09</v>
      </c>
      <c r="G14" s="11">
        <v>0.05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150</v>
      </c>
      <c r="G16" s="11">
        <v>110</v>
      </c>
      <c r="H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31</v>
      </c>
      <c r="G17" s="11">
        <v>28</v>
      </c>
      <c r="H17" s="11">
        <v>45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9</v>
      </c>
      <c r="F18" s="11">
        <v>9</v>
      </c>
      <c r="G18" s="11">
        <v>43</v>
      </c>
      <c r="H18" s="11">
        <v>41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15.2</v>
      </c>
      <c r="F19" s="14">
        <f t="shared" ref="F19:H19" si="1">F20/10</f>
        <v>20.9</v>
      </c>
      <c r="G19" s="14">
        <f t="shared" si="1"/>
        <v>14.9</v>
      </c>
      <c r="H19" s="14">
        <f t="shared" si="1"/>
        <v>16.600000000000001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152</v>
      </c>
      <c r="F20" s="15">
        <v>209</v>
      </c>
      <c r="G20" s="15">
        <v>149</v>
      </c>
      <c r="H20" s="15">
        <v>166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0.39</v>
      </c>
      <c r="F21" s="14">
        <v>1.1299999999999999</v>
      </c>
      <c r="G21" s="14">
        <v>0.67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99.8</v>
      </c>
      <c r="F23" s="14">
        <v>98.5</v>
      </c>
      <c r="G23" s="14">
        <v>90.1</v>
      </c>
      <c r="H23" s="14">
        <v>99.8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9e3d8395-3b78-4cee-bcbb-a4d4a59b9b21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53535-BF1D-40AF-A5BA-4F57C717BC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2021-09-26T20:26:05Z</cp:lastPrinted>
  <dcterms:created xsi:type="dcterms:W3CDTF">2017-07-10T05:27:40Z</dcterms:created>
  <dcterms:modified xsi:type="dcterms:W3CDTF">2021-09-26T20:30:39Z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