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9 September\"/>
    </mc:Choice>
  </mc:AlternateContent>
  <xr:revisionPtr revIDLastSave="0" documentId="13_ncr:1_{AFE5001F-FF7B-45B5-85F6-2C1A89C8844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D25" i="4"/>
  <c r="D24" i="4"/>
  <c r="K25" i="1"/>
  <c r="K26" i="1"/>
  <c r="J26" i="1"/>
  <c r="J25" i="1"/>
  <c r="E25" i="1"/>
  <c r="E26" i="1"/>
  <c r="G25" i="1"/>
  <c r="G26" i="1"/>
  <c r="I26" i="1"/>
  <c r="I25" i="1"/>
  <c r="F25" i="1"/>
  <c r="F26" i="1"/>
  <c r="H26" i="1"/>
  <c r="H25" i="1"/>
</calcChain>
</file>

<file path=xl/sharedStrings.xml><?xml version="1.0" encoding="utf-8"?>
<sst xmlns="http://schemas.openxmlformats.org/spreadsheetml/2006/main" count="1182" uniqueCount="208">
  <si>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</si>
  <si>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</si>
  <si>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</si>
  <si>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</si>
  <si>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</si>
  <si>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</si>
  <si>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</si>
  <si>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</si>
  <si>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</si>
  <si>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</si>
  <si>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</si>
  <si>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</si>
  <si>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</si>
  <si>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</si>
  <si>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</si>
  <si>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</si>
  <si>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</si>
  <si>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</si>
  <si>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</si>
  <si>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</si>
  <si>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</si>
  <si>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</si>
  <si>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</si>
  <si>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</si>
  <si>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</si>
  <si>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</si>
  <si>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</si>
  <si>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</si>
  <si>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</si>
  <si>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</si>
  <si>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</si>
  <si>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</si>
  <si>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</si>
  <si>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</si>
  <si>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</si>
  <si>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</si>
  <si>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</si>
  <si>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</si>
  <si>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</si>
  <si>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</si>
  <si>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</si>
  <si>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</si>
  <si>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</si>
  <si>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</si>
  <si>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</si>
  <si>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</si>
  <si>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</si>
  <si>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</si>
  <si>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</si>
  <si>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</si>
  <si>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</si>
  <si>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</si>
  <si>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</si>
  <si>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</si>
  <si>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</si>
  <si>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</si>
  <si>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</si>
  <si>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</si>
  <si>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</si>
  <si>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</si>
  <si>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</si>
  <si>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</si>
  <si>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</si>
  <si>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</si>
  <si>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</si>
  <si>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</si>
  <si>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</si>
  <si>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</si>
  <si>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</si>
  <si>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</si>
  <si>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</si>
  <si>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</si>
  <si>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</si>
  <si>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</si>
  <si>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</si>
  <si>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</si>
  <si>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</si>
  <si>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</si>
  <si>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</si>
  <si>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</si>
  <si>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</si>
  <si>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</si>
  <si>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</si>
  <si>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</si>
  <si>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</si>
  <si>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</si>
  <si>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</si>
  <si>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</si>
  <si>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</si>
  <si>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</si>
  <si>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</si>
  <si>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</si>
  <si>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</si>
  <si>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</si>
  <si>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</si>
  <si>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</si>
  <si>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</si>
  <si>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</si>
  <si>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</si>
  <si>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</si>
  <si>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</si>
  <si>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</si>
  <si>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</si>
  <si>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</si>
  <si>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</si>
  <si>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</si>
  <si>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</si>
  <si>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</si>
  <si>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</si>
  <si>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</si>
  <si>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</si>
  <si>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</si>
  <si>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</si>
  <si>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</si>
  <si>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</si>
  <si>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</si>
  <si>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</si>
  <si>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</si>
  <si>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</si>
  <si>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</si>
  <si>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</si>
  <si>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</si>
  <si>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</si>
  <si>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</si>
  <si>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</si>
  <si>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</si>
  <si>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</si>
  <si>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</si>
  <si>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</si>
  <si>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</si>
  <si>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</si>
  <si>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</si>
  <si>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</si>
  <si>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</si>
  <si>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</si>
  <si>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</si>
  <si>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</si>
  <si>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</si>
  <si>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</si>
  <si>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</si>
  <si>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</si>
  <si>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</si>
  <si>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</si>
  <si>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</si>
  <si>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</si>
  <si>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</si>
  <si>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</si>
  <si>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</si>
  <si>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</si>
  <si>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</si>
  <si>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</si>
  <si>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</si>
  <si>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</si>
  <si>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</si>
  <si>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</si>
  <si>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</si>
  <si>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</si>
  <si>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</si>
  <si>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</si>
  <si>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</si>
  <si>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</si>
  <si>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</si>
  <si>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</si>
  <si>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</si>
  <si>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</si>
  <si>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</si>
  <si>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</si>
  <si>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</si>
  <si>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</si>
  <si>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</si>
  <si>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</si>
  <si>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</si>
  <si>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</si>
  <si>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</si>
  <si>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</si>
  <si>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</si>
  <si>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</si>
  <si>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</si>
  <si>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</si>
  <si>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</si>
  <si>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</si>
  <si>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</si>
  <si>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</si>
  <si>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</si>
  <si>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</si>
  <si>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</si>
  <si>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</si>
  <si>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</si>
  <si>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</si>
  <si>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</si>
  <si>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</si>
  <si>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</si>
  <si>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</si>
  <si>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</si>
  <si>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</si>
  <si>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</si>
  <si>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</si>
  <si>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</si>
  <si>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</si>
  <si>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</si>
  <si>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</si>
  <si>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</si>
  <si>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</si>
  <si>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NZ Electrical &amp; Pump Ltd</t>
  </si>
  <si>
    <t>Dave Hill</t>
  </si>
  <si>
    <t>20210930SRT02</t>
  </si>
  <si>
    <t xml:space="preserve">The sample was discoloured with some significant sediment 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</si>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</sst>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44470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44470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44470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I35" sqref="I3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6">
      <c r="B4" s="3" t="s">
        <v>204</v>
      </c>
      <c r="F4" s="8"/>
      <c r="G4" s="8"/>
      <c r="H4" s="9" t="s">
        <v>56</v>
      </c>
      <c r="J4" s="70">
        <v>44469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44470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</v>
      </c>
      <c r="F9" s="14">
        <v>6.9</v>
      </c>
      <c r="G9" s="14">
        <v>7.2</v>
      </c>
      <c r="H9" s="14">
        <v>6.9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170</v>
      </c>
      <c r="F10" s="11">
        <v>180</v>
      </c>
      <c r="G10" s="11">
        <v>170</v>
      </c>
      <c r="H10" s="11">
        <v>55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50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33.967070953303896</v>
      </c>
      <c r="F12" s="15">
        <f t="shared" ref="F12:H12" si="0">2*(F10-(5*10^(F9-10)))/(1+(0.94*10^(F9-10)))*10^(6-F9)</f>
        <v>45.286500819112632</v>
      </c>
      <c r="G12" s="15">
        <f t="shared" si="0"/>
        <v>21.419638743075414</v>
      </c>
      <c r="H12" s="15">
        <f t="shared" si="0"/>
        <v>13.836847990639583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-1.3999999999999986</v>
      </c>
      <c r="F13" s="14">
        <f>+F9+0.5+VLOOKUP(F10,LSI!$F$2:$G$25,2)+VLOOKUP(F11,LSI!$H$2:$I$25,2)-12.1</f>
        <v>-1.1999999999999993</v>
      </c>
      <c r="G13" s="14">
        <v>-1.9000000000000004</v>
      </c>
      <c r="H13" s="14">
        <v>-2.6999999999999993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11</v>
      </c>
      <c r="F14" s="11">
        <v>14</v>
      </c>
      <c r="G14" s="11">
        <v>3.1</v>
      </c>
      <c r="H14" s="11">
        <v>0.89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0.17</v>
      </c>
      <c r="F15" s="11">
        <v>0.28000000000000003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290</v>
      </c>
      <c r="F16" s="11">
        <v>300</v>
      </c>
      <c r="G16" s="11">
        <v>300</v>
      </c>
      <c r="H16" s="11">
        <v>350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34</v>
      </c>
      <c r="F17" s="11">
        <v>32</v>
      </c>
      <c r="G17" s="11">
        <v>40</v>
      </c>
      <c r="H17" s="11">
        <v>120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110</v>
      </c>
      <c r="F18" s="11">
        <v>100</v>
      </c>
      <c r="G18" s="11">
        <v>150</v>
      </c>
      <c r="H18" s="11">
        <v>170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41</v>
      </c>
      <c r="F19" s="14">
        <f t="shared" ref="F19:H19" si="1">F20/10</f>
        <v>43.1</v>
      </c>
      <c r="G19" s="14">
        <f t="shared" si="1"/>
        <v>42.3</v>
      </c>
      <c r="H19" s="14">
        <f t="shared" si="1"/>
        <v>49.3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410</v>
      </c>
      <c r="F20" s="15">
        <v>431</v>
      </c>
      <c r="G20" s="15">
        <v>423</v>
      </c>
      <c r="H20" s="15">
        <v>493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13.22</v>
      </c>
      <c r="F21" s="14">
        <v>27.28</v>
      </c>
      <c r="G21" s="14">
        <v>5.08</v>
      </c>
      <c r="H21" s="14">
        <v>2.87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145</v>
      </c>
      <c r="F22" s="11">
        <v>160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11.3</v>
      </c>
      <c r="F23" s="14">
        <v>11.4</v>
      </c>
      <c r="G23" s="14">
        <v>37.299999999999997</v>
      </c>
      <c r="H23" s="14">
        <v>82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44470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44470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44470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1067CAB-4BFC-469E-A9D8-8829330756A6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2021-10-01T01:38:13Z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