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10 October\"/>
    </mc:Choice>
  </mc:AlternateContent>
  <xr:revisionPtr revIDLastSave="0" documentId="13_ncr:1_{10D686C7-242B-43C4-AB2B-FB5F941AFA6C}" xr6:coauthVersionLast="47" xr6:coauthVersionMax="47" xr10:uidLastSave="{00000000-0000-0000-0000-000000000000}"/>
  <bookViews>
    <workbookView xWindow="252" yWindow="360" windowWidth="19848" windowHeight="11772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9" l="1"/>
  <c r="J5" i="4"/>
  <c r="J4" i="4"/>
  <c r="J5" i="10"/>
  <c r="J4" i="10"/>
  <c r="J5" i="1"/>
  <c r="J4" i="1"/>
  <c r="J5" i="9"/>
  <c r="J5" i="7"/>
  <c r="J4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G12" i="9" l="1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H26" i="1" l="1"/>
  <c r="H25" i="1"/>
  <c r="J26" i="1"/>
  <c r="J25" i="1"/>
  <c r="K26" i="1"/>
  <c r="K25" i="1"/>
  <c r="F26" i="1"/>
  <c r="F25" i="1"/>
  <c r="D25" i="4"/>
  <c r="D24" i="4"/>
  <c r="I26" i="1"/>
  <c r="I25" i="1"/>
  <c r="E25" i="1"/>
  <c r="E26" i="1"/>
  <c r="G25" i="1"/>
  <c r="G26" i="1"/>
  <c r="J1" i="13"/>
  <c r="J1" i="15"/>
  <c r="J1" i="16"/>
  <c r="J1" i="18"/>
  <c r="J1" i="1"/>
  <c r="J1" i="14"/>
  <c r="J1" i="7"/>
  <c r="J1" i="11"/>
  <c r="J1" i="10"/>
  <c r="J1" i="12"/>
  <c r="J1" i="4"/>
  <c r="J1" i="9"/>
</calcChain>
</file>

<file path=xl/sharedStrings.xml><?xml version="1.0" encoding="utf-8"?>
<sst xmlns="http://schemas.openxmlformats.org/spreadsheetml/2006/main" count="1185" uniqueCount="212">
  <si>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</si>
  <si>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</si>
  <si>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</si>
  <si>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</si>
  <si>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</si>
  <si>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</si>
  <si>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</si>
  <si>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</si>
  <si>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</si>
  <si>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</si>
  <si>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</si>
  <si>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</si>
  <si>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</si>
  <si>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</si>
  <si>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</si>
  <si>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</si>
  <si>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</si>
  <si>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</si>
  <si>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</si>
  <si>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</si>
  <si>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</si>
  <si>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</si>
  <si>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</si>
  <si>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</si>
  <si>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</si>
  <si>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</si>
  <si>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</si>
  <si>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</si>
  <si>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</si>
  <si>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</si>
  <si>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</si>
  <si>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</si>
  <si>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</si>
  <si>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</si>
  <si>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</si>
  <si>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</si>
  <si>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</si>
  <si>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</si>
  <si>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</si>
  <si>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</si>
  <si>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</si>
  <si>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</si>
  <si>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</si>
  <si>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</si>
  <si>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</si>
  <si>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</si>
  <si>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</si>
  <si>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</si>
  <si>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</si>
  <si>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</si>
  <si>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</si>
  <si>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</si>
  <si>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</si>
  <si>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</si>
  <si>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</si>
  <si>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</si>
  <si>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</si>
  <si>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</si>
  <si>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</si>
  <si>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</si>
  <si>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</si>
  <si>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</si>
  <si>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</si>
  <si>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</si>
  <si>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</si>
  <si>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</si>
  <si>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</si>
  <si>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</si>
  <si>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</si>
  <si>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</si>
  <si>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</si>
  <si>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</si>
  <si>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</si>
  <si>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</si>
  <si>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</si>
  <si>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</si>
  <si>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</si>
  <si>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</si>
  <si>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</si>
  <si>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</si>
  <si>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</si>
  <si>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</si>
  <si>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</si>
  <si>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</si>
  <si>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</si>
  <si>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</si>
  <si>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</si>
  <si>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</si>
  <si>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</si>
  <si>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</si>
  <si>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</si>
  <si>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</si>
  <si>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</si>
  <si>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</si>
  <si>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</si>
  <si>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</si>
  <si>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</si>
  <si>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</si>
  <si>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</si>
  <si>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</si>
  <si>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</si>
  <si>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</si>
  <si>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</si>
  <si>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</si>
  <si>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</si>
  <si>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</si>
  <si>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</si>
  <si>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</si>
  <si>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</si>
  <si>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</si>
  <si>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</si>
  <si>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</si>
  <si>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</si>
  <si>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</si>
  <si>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</si>
  <si>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</si>
  <si>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</si>
  <si>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</si>
  <si>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</si>
  <si>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</si>
  <si>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</si>
  <si>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</si>
  <si>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</si>
  <si>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</si>
  <si>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</si>
  <si>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</si>
  <si>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</si>
  <si>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</si>
  <si>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</si>
  <si>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</si>
  <si>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</si>
  <si>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</si>
  <si>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</si>
  <si>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</si>
  <si>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</si>
  <si>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</si>
  <si>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</si>
  <si>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</si>
  <si>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</si>
  <si>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</si>
  <si>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</si>
  <si>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</si>
  <si>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</si>
  <si>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</si>
  <si>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</si>
  <si>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</si>
  <si>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</si>
  <si>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</si>
  <si>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</si>
  <si>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</si>
  <si>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</si>
  <si>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</si>
  <si>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</si>
  <si>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</si>
  <si>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</si>
  <si>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</si>
  <si>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</si>
  <si>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</si>
  <si>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</si>
  <si>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</si>
  <si>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</si>
  <si>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</si>
  <si>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</si>
  <si>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</si>
  <si>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</si>
  <si>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</si>
  <si>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</si>
  <si>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</si>
  <si>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</si>
  <si>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</si>
  <si>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</si>
  <si>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</si>
  <si>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</si>
  <si>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</si>
  <si>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</si>
  <si>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</si>
  <si>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</si>
  <si>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</si>
  <si>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</si>
  <si>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</si>
  <si>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</si>
  <si>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</si>
  <si>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</si>
  <si>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</si>
  <si>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</si>
  <si>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</si>
  <si>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</si>
  <si>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</si>
  <si>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</si>
  <si>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</si>
  <si>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</si>
  <si>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</si>
  <si>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</si>
  <si>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</si>
  <si>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</si>
  <si>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</si>
  <si>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</si>
  <si>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</si>
  <si>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</si>
  <si>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</si>
  <si>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</si>
  <si>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</si>
  <si>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</si>
  <si>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</si>
  <si>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</si>
  <si>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</si>
  <si>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Central Pump Services Ltd</t>
  </si>
  <si>
    <t>20211021SRT01</t>
  </si>
  <si>
    <t xml:space="preserve">The sample was slightly discoloured with some significant sediment </t>
  </si>
  <si>
    <t xml:space="preserve">The sample was slightly discoloured with no significant sediment </t>
  </si>
  <si>
    <t xml:space="preserve">The sample was clear with no significant sediment </t>
  </si>
  <si>
    <t>Lindsay Breen ON671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</si>
</sst>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G42" sqref="G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44491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44491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9" t="s">
        <v>195</v>
      </c>
      <c r="D37" s="119"/>
      <c r="E37" s="119"/>
      <c r="F37" s="119"/>
      <c r="G37" s="119"/>
      <c r="H37" s="119"/>
      <c r="I37" s="119"/>
      <c r="J37" s="119"/>
      <c r="K37" s="85"/>
    </row>
    <row r="38" spans="1:11" s="77" customFormat="1" ht="15.6">
      <c r="A38" s="87"/>
      <c r="B38" s="94" t="s">
        <v>24</v>
      </c>
      <c r="C38" s="118" t="s">
        <v>205</v>
      </c>
      <c r="D38" s="119"/>
      <c r="E38" s="119"/>
      <c r="F38" s="119"/>
      <c r="G38" s="119"/>
      <c r="H38" s="119"/>
      <c r="I38" s="119"/>
      <c r="J38" s="119"/>
      <c r="K38" s="85"/>
    </row>
    <row r="39" spans="1:11" s="77" customFormat="1" ht="15.6">
      <c r="A39" s="87"/>
      <c r="B39" s="94"/>
      <c r="C39" s="118"/>
      <c r="D39" s="119"/>
      <c r="E39" s="119"/>
      <c r="F39" s="119"/>
      <c r="G39" s="119"/>
      <c r="H39" s="119"/>
      <c r="I39" s="119"/>
      <c r="J39" s="119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159999999999999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E5" sqref="E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44491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44491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2" t="s">
        <v>150</v>
      </c>
      <c r="I11" s="113"/>
      <c r="J11" s="114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2"/>
      <c r="I13" s="113"/>
      <c r="J13" s="114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2"/>
      <c r="I14" s="113"/>
      <c r="J14" s="114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2" t="s">
        <v>66</v>
      </c>
      <c r="I15" s="113"/>
      <c r="J15" s="114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2" t="s">
        <v>150</v>
      </c>
      <c r="I16" s="113"/>
      <c r="J16" s="114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2"/>
      <c r="I18" s="113"/>
      <c r="J18" s="114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9" t="s">
        <v>195</v>
      </c>
      <c r="D28" s="119"/>
      <c r="E28" s="119"/>
      <c r="F28" s="119"/>
      <c r="G28" s="119"/>
      <c r="H28" s="119"/>
      <c r="I28" s="119"/>
      <c r="J28" s="119"/>
      <c r="K28" s="85"/>
    </row>
    <row r="29" spans="1:11" s="77" customFormat="1" ht="15.6">
      <c r="A29" s="87"/>
      <c r="B29" s="94" t="s">
        <v>24</v>
      </c>
      <c r="C29" s="118" t="s">
        <v>205</v>
      </c>
      <c r="D29" s="119"/>
      <c r="E29" s="119"/>
      <c r="F29" s="119"/>
      <c r="G29" s="119"/>
      <c r="H29" s="119"/>
      <c r="I29" s="119"/>
      <c r="J29" s="119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16" zoomScale="115" zoomScaleNormal="110" zoomScalePageLayoutView="115" workbookViewId="0">
      <selection activeCell="G35" sqref="G3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207</v>
      </c>
    </row>
    <row r="4" spans="1:10" ht="15">
      <c r="B4" s="84" t="s">
        <v>211</v>
      </c>
      <c r="C4" s="85"/>
      <c r="D4" s="85"/>
      <c r="E4" s="85"/>
      <c r="F4" s="86"/>
      <c r="G4" s="86"/>
      <c r="H4" s="79" t="s">
        <v>56</v>
      </c>
      <c r="I4" s="85"/>
      <c r="J4" s="81">
        <v>44490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44491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6.8</v>
      </c>
      <c r="F9" s="92">
        <v>6.8</v>
      </c>
      <c r="G9" s="92">
        <v>6.9</v>
      </c>
      <c r="H9" s="92">
        <v>6.7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190</v>
      </c>
      <c r="F10" s="91">
        <v>185</v>
      </c>
      <c r="G10" s="91">
        <v>160</v>
      </c>
      <c r="H10" s="91">
        <v>80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160</v>
      </c>
      <c r="F11" s="91">
        <v>150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60.189243079241557</v>
      </c>
      <c r="F12" s="93">
        <f t="shared" ref="F12:H12" si="0">2*(F10-(5*10^(F9-10)))/(1+(0.94*10^(F9-10)))*10^(6-F9)</f>
        <v>58.605289329596999</v>
      </c>
      <c r="G12" s="93">
        <f t="shared" si="0"/>
        <v>40.25455636655694</v>
      </c>
      <c r="H12" s="93">
        <f t="shared" si="0"/>
        <v>31.90816459264428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-0.79999999999999893</v>
      </c>
      <c r="F13" s="92">
        <f>+F9+0.5+VLOOKUP(F10,LSI!$F$2:$G$25,2)+VLOOKUP(F11,LSI!$H$2:$I$25,2)-12.1</f>
        <v>-0.79999999999999893</v>
      </c>
      <c r="G13" s="92">
        <v>-2.1999999999999993</v>
      </c>
      <c r="H13" s="92">
        <v>-2.7000000000000011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0.14000000000000001</v>
      </c>
      <c r="F14" s="91">
        <v>0.15</v>
      </c>
      <c r="G14" s="91">
        <v>7.0000000000000007E-2</v>
      </c>
      <c r="H14" s="91">
        <v>0.02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 t="s">
        <v>40</v>
      </c>
      <c r="F15" s="91" t="s">
        <v>40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370</v>
      </c>
      <c r="F16" s="91">
        <v>370</v>
      </c>
      <c r="G16" s="91">
        <v>390</v>
      </c>
      <c r="H16" s="91">
        <v>420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64</v>
      </c>
      <c r="F17" s="91">
        <v>56</v>
      </c>
      <c r="G17" s="91">
        <v>54</v>
      </c>
      <c r="H17" s="91">
        <v>205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52</v>
      </c>
      <c r="F18" s="91">
        <v>57</v>
      </c>
      <c r="G18" s="91">
        <v>220</v>
      </c>
      <c r="H18" s="91">
        <v>220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52.4</v>
      </c>
      <c r="F19" s="92">
        <f t="shared" ref="F19:H19" si="1">F20/10</f>
        <v>51.7</v>
      </c>
      <c r="G19" s="92">
        <f t="shared" si="1"/>
        <v>54.6</v>
      </c>
      <c r="H19" s="92">
        <f t="shared" si="1"/>
        <v>59.2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524</v>
      </c>
      <c r="F20" s="93">
        <v>517</v>
      </c>
      <c r="G20" s="93">
        <v>546</v>
      </c>
      <c r="H20" s="93">
        <v>592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1.0900000000000001</v>
      </c>
      <c r="F21" s="92">
        <v>0.86</v>
      </c>
      <c r="G21" s="92">
        <v>0.96</v>
      </c>
      <c r="H21" s="92">
        <v>0.23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59.4</v>
      </c>
      <c r="F23" s="92">
        <v>59.6</v>
      </c>
      <c r="G23" s="92">
        <v>55.8</v>
      </c>
      <c r="H23" s="92">
        <v>92.7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208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209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210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210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8" t="s">
        <v>205</v>
      </c>
      <c r="D32" s="119"/>
      <c r="E32" s="119"/>
      <c r="F32" s="119"/>
      <c r="G32" s="119"/>
      <c r="H32" s="119"/>
      <c r="I32" s="119"/>
      <c r="J32" s="119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D6" sqref="D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44491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44491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8" t="s">
        <v>205</v>
      </c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D5" sqref="D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44491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44491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2"/>
      <c r="I11" s="113"/>
      <c r="J11" s="114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9" t="s">
        <v>195</v>
      </c>
      <c r="D21" s="119"/>
      <c r="E21" s="119"/>
      <c r="F21" s="119"/>
      <c r="G21" s="119"/>
      <c r="H21" s="119"/>
      <c r="I21" s="119"/>
      <c r="J21" s="119"/>
      <c r="K21" s="85"/>
    </row>
    <row r="22" spans="1:11" s="77" customFormat="1" ht="15.6">
      <c r="A22" s="87"/>
      <c r="B22" s="94"/>
      <c r="C22" s="118"/>
      <c r="D22" s="119"/>
      <c r="E22" s="119"/>
      <c r="F22" s="119"/>
      <c r="G22" s="119"/>
      <c r="H22" s="119"/>
      <c r="I22" s="119"/>
      <c r="J22" s="119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E4" sqref="E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44491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44491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2" t="s">
        <v>190</v>
      </c>
      <c r="I29" s="113"/>
      <c r="J29" s="114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2" t="s">
        <v>150</v>
      </c>
      <c r="I30" s="113"/>
      <c r="J30" s="114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2"/>
      <c r="I31" s="113"/>
      <c r="J31" s="114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2"/>
      <c r="I32" s="113"/>
      <c r="J32" s="114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2"/>
      <c r="I33" s="113"/>
      <c r="J33" s="114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2"/>
      <c r="I34" s="113"/>
      <c r="J34" s="114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2"/>
      <c r="I35" s="113"/>
      <c r="J35" s="114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9" t="s">
        <v>195</v>
      </c>
      <c r="D46" s="119"/>
      <c r="E46" s="119"/>
      <c r="F46" s="119"/>
      <c r="G46" s="119"/>
      <c r="H46" s="119"/>
      <c r="I46" s="119"/>
      <c r="J46" s="119"/>
      <c r="K46" s="85"/>
    </row>
    <row r="47" spans="1:11" s="77" customFormat="1" ht="15.6">
      <c r="A47" s="87"/>
      <c r="B47" s="94" t="s">
        <v>24</v>
      </c>
      <c r="C47" s="118" t="s">
        <v>205</v>
      </c>
      <c r="D47" s="119"/>
      <c r="E47" s="119"/>
      <c r="F47" s="119"/>
      <c r="G47" s="119"/>
      <c r="H47" s="119"/>
      <c r="I47" s="119"/>
      <c r="J47" s="119"/>
      <c r="K47" s="85"/>
    </row>
    <row r="48" spans="1:11" s="77" customFormat="1" ht="15.6">
      <c r="A48" s="87"/>
      <c r="B48" s="94"/>
      <c r="C48" s="118"/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F03492B-EB92-4A71-B7DD-47BC50C609E2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9e3d8395-3b78-4cee-bcbb-a4d4a59b9b21"/>
    <ds:schemaRef ds:uri="http://purl.org/dc/dcmitype/"/>
    <ds:schemaRef ds:uri="a485ba0b-8b54-4b26-a1c0-8a4bc31186fb"/>
    <ds:schemaRef ds:uri="http://purl.org/dc/elements/1.1/"/>
    <ds:schemaRef ds:uri="http://schemas.microsoft.com/sharepoint/v3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2021-10-11T06:14:19Z</cp:lastPrinted>
  <dcterms:created xsi:type="dcterms:W3CDTF">2017-07-10T05:27:40Z</dcterms:created>
  <dcterms:modified xsi:type="dcterms:W3CDTF">2021-10-22T04:51:53Z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