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11 November\"/>
    </mc:Choice>
  </mc:AlternateContent>
  <xr:revisionPtr revIDLastSave="0" documentId="13_ncr:1_{75075F7C-94A9-41C5-8028-5D6F2C6C941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G13" i="9"/>
  <c r="H13" i="9"/>
  <c r="I13" i="9"/>
  <c r="J13" i="9"/>
  <c r="K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K12" i="9" l="1"/>
  <c r="J12" i="9"/>
  <c r="I12" i="9"/>
  <c r="H12" i="9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H20" i="9"/>
  <c r="H19" i="9"/>
  <c r="I19" i="9"/>
  <c r="I20" i="9"/>
  <c r="K26" i="1"/>
  <c r="K25" i="1"/>
  <c r="G25" i="1"/>
  <c r="G26" i="1"/>
  <c r="D25" i="4"/>
  <c r="D24" i="4"/>
  <c r="G19" i="9"/>
  <c r="G20" i="9"/>
  <c r="J25" i="1"/>
  <c r="J26" i="1"/>
  <c r="J19" i="9"/>
  <c r="J20" i="9"/>
  <c r="H26" i="1"/>
  <c r="H25" i="1"/>
  <c r="K20" i="9"/>
  <c r="K19" i="9"/>
  <c r="I26" i="1"/>
  <c r="I25" i="1"/>
  <c r="E26" i="1"/>
  <c r="E25" i="1"/>
  <c r="F25" i="1"/>
  <c r="F26" i="1"/>
  <c r="J1" i="7"/>
  <c r="J1" i="18"/>
  <c r="J1" i="11"/>
  <c r="J1" i="12"/>
  <c r="J1" i="13"/>
  <c r="J1" i="15"/>
  <c r="J1" i="10"/>
  <c r="J1" i="16"/>
  <c r="J1" i="9"/>
  <c r="J1" i="14"/>
  <c r="J1" i="4"/>
  <c r="J1" i="1"/>
</calcChain>
</file>

<file path=xl/sharedStrings.xml><?xml version="1.0" encoding="utf-8"?>
<sst xmlns="http://schemas.openxmlformats.org/spreadsheetml/2006/main" count="1185" uniqueCount="213">
  <si>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</si>
  <si>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</si>
  <si>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</si>
  <si>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</si>
  <si>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</si>
  <si>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</si>
  <si>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</si>
  <si>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</si>
  <si>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</si>
  <si>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</si>
  <si>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</si>
  <si>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</si>
  <si>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</si>
  <si>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</si>
  <si>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</si>
  <si>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</si>
  <si>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</si>
  <si>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</si>
  <si>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</si>
  <si>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</si>
  <si>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</si>
  <si>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</si>
  <si>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</si>
  <si>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</si>
  <si>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</si>
  <si>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</si>
  <si>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</si>
  <si>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</si>
  <si>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</si>
  <si>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</si>
  <si>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</si>
  <si>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</si>
  <si>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</si>
  <si>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</si>
  <si>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</si>
  <si>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</si>
  <si>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</si>
  <si>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</si>
  <si>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</si>
  <si>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</si>
  <si>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</si>
  <si>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</si>
  <si>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</si>
  <si>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</si>
  <si>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</si>
  <si>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</si>
  <si>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</si>
  <si>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</si>
  <si>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</si>
  <si>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</si>
  <si>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</si>
  <si>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</si>
  <si>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</si>
  <si>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</si>
  <si>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</si>
  <si>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</si>
  <si>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</si>
  <si>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</si>
  <si>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</si>
  <si>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</si>
  <si>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</si>
  <si>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</si>
  <si>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</si>
  <si>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</si>
  <si>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</si>
  <si>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</si>
  <si>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</si>
  <si>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</si>
  <si>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</si>
  <si>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</si>
  <si>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</si>
  <si>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</si>
  <si>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</si>
  <si>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</si>
  <si>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</si>
  <si>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</si>
  <si>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</si>
  <si>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</si>
  <si>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</si>
  <si>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</si>
  <si>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</si>
  <si>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</si>
  <si>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</si>
  <si>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</si>
  <si>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</si>
  <si>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</si>
  <si>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</si>
  <si>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</si>
  <si>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</si>
  <si>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</si>
  <si>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</si>
  <si>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</si>
  <si>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</si>
  <si>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</si>
  <si>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</si>
  <si>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</si>
  <si>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</si>
  <si>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</si>
  <si>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</si>
  <si>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</si>
  <si>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</si>
  <si>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</si>
  <si>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</si>
  <si>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</si>
  <si>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</si>
  <si>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</si>
  <si>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</si>
  <si>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</si>
  <si>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</si>
  <si>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</si>
  <si>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</si>
  <si>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</si>
  <si>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</si>
  <si>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</si>
  <si>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</si>
  <si>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</si>
  <si>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</si>
  <si>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</si>
  <si>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</si>
  <si>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</si>
  <si>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</si>
  <si>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</si>
  <si>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</si>
  <si>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</si>
  <si>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</si>
  <si>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</si>
  <si>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</si>
  <si>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</si>
  <si>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</si>
  <si>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</si>
  <si>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</si>
  <si>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</si>
  <si>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</si>
  <si>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</si>
  <si>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</si>
  <si>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</si>
  <si>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</si>
  <si>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</si>
  <si>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</si>
  <si>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</si>
  <si>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</si>
  <si>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</si>
  <si>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</si>
  <si>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</si>
  <si>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</si>
  <si>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</si>
  <si>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</si>
  <si>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</si>
  <si>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</si>
  <si>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</si>
  <si>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</si>
  <si>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</si>
  <si>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</si>
  <si>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</si>
  <si>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</si>
  <si>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</si>
  <si>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</si>
  <si>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</si>
  <si>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</si>
  <si>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</si>
  <si>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</si>
  <si>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</si>
  <si>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</si>
  <si>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</si>
  <si>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</si>
  <si>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</si>
  <si>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</si>
  <si>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</si>
  <si>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</si>
  <si>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</si>
  <si>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</si>
  <si>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</si>
  <si>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</si>
  <si>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</si>
  <si>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</si>
  <si>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</si>
  <si>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</si>
  <si>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</si>
  <si>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</si>
  <si>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</si>
  <si>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</si>
  <si>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</si>
  <si>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</si>
  <si>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</si>
  <si>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</si>
  <si>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</si>
  <si>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</si>
  <si>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</si>
  <si>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</si>
  <si>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</si>
  <si>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</si>
  <si>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</si>
  <si>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</si>
  <si>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</si>
  <si>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</si>
  <si>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</si>
  <si>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</si>
  <si>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</si>
  <si>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</si>
  <si>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</si>
  <si>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</si>
  <si>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</si>
  <si>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</si>
  <si>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</si>
  <si>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</si>
  <si>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</si>
  <si>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Tauranga Hardware &amp; Plumbing Ltd</t>
  </si>
  <si>
    <t>Peter Pollett</t>
  </si>
  <si>
    <t>20211118SRT02</t>
  </si>
  <si>
    <t>Bore</t>
  </si>
  <si>
    <t xml:space="preserve">The sample was clear with some significant sediment </t>
  </si>
  <si>
    <t>Pool</t>
  </si>
  <si>
    <t xml:space="preserve">The sample was slightly discoloured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</si>
</sst>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35</xdr:row>
      <xdr:rowOff>117231</xdr:rowOff>
    </xdr:from>
    <xdr:to>
      <xdr:col>1</xdr:col>
      <xdr:colOff>1171878</xdr:colOff>
      <xdr:row>37</xdr:row>
      <xdr:rowOff>158261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9" width="10" style="1" customWidth="1"/>
    <col min="10" max="10" width="12.6328125" style="1" bestFit="1" customWidth="1"/>
    <col min="11" max="11" width="0.54296875" style="1" customWidth="1"/>
    <col min="12" max="16384" width="9.08984375" style="1"/>
  </cols>
  <sheetData>
    <row r="1" spans="1:11" ht="26">
      <c r="B1" s="111" t="s">
        <v>0</v>
      </c>
      <c r="J1" s="12" t="str">
        <f ca="1">'R-ALL'!J1</f>
        <v>Rev4.0</v>
      </c>
    </row>
    <row r="2" spans="1:11">
      <c r="J2" s="12"/>
    </row>
    <row r="3" spans="1:11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44522</v>
      </c>
    </row>
    <row r="5" spans="1:11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44522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4.5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4.5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4.5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4.5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4.5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4.5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4.5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4.5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>
      <c r="A31" s="87"/>
      <c r="B31" s="95" t="s">
        <v>161</v>
      </c>
      <c r="C31" s="95"/>
      <c r="K31" s="85"/>
    </row>
    <row r="32" spans="1:11" s="77" customFormat="1">
      <c r="A32" s="87"/>
      <c r="B32" s="95" t="s">
        <v>140</v>
      </c>
      <c r="K32" s="85"/>
    </row>
    <row r="33" spans="1:11" s="77" customFormat="1">
      <c r="A33" s="87"/>
      <c r="B33" s="95" t="s">
        <v>187</v>
      </c>
      <c r="K33" s="85"/>
    </row>
    <row r="34" spans="1:11" s="77" customFormat="1">
      <c r="A34" s="87"/>
      <c r="B34" s="95" t="s">
        <v>145</v>
      </c>
      <c r="C34" s="95"/>
      <c r="K34" s="85"/>
    </row>
    <row r="35" spans="1:11" s="77" customFormat="1">
      <c r="A35" s="87"/>
      <c r="B35" s="95"/>
      <c r="C35" s="95"/>
      <c r="K35" s="85"/>
    </row>
    <row r="36" spans="1:11" s="77" customFormat="1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5" t="s">
        <v>168</v>
      </c>
      <c r="J1" s="12" t="str">
        <f ca="1">'R-ALL'!J1</f>
        <v>Rev4.0</v>
      </c>
    </row>
    <row r="2" spans="1:11" ht="23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5" t="s">
        <v>168</v>
      </c>
      <c r="J1" s="12" t="str">
        <f ca="1">'R-ALL'!J1</f>
        <v>Rev4.0</v>
      </c>
    </row>
    <row r="2" spans="1:11" ht="23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5"/>
  <cols>
    <col min="7" max="7" width="6.08984375" customWidth="1"/>
    <col min="8" max="8" width="6.54296875" customWidth="1"/>
    <col min="9" max="9" width="9.08984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08984375" defaultRowHeight="14.5"/>
  <cols>
    <col min="1" max="16384" width="9.08984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5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.5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.5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.5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.5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.5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6">
      <c r="B1" s="111" t="s">
        <v>0</v>
      </c>
      <c r="J1" s="12" t="str">
        <f ca="1">'R-ALL'!J1</f>
        <v>Rev4.0</v>
      </c>
    </row>
    <row r="2" spans="1:11">
      <c r="J2" s="12"/>
    </row>
    <row r="3" spans="1:11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44522</v>
      </c>
    </row>
    <row r="5" spans="1:11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44522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4.5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4.5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4.5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4.5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4.5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>
      <c r="A21" s="87"/>
      <c r="B21" s="95" t="s">
        <v>161</v>
      </c>
      <c r="C21" s="95"/>
      <c r="K21" s="85"/>
    </row>
    <row r="22" spans="1:11" s="77" customFormat="1">
      <c r="A22" s="87"/>
      <c r="B22" s="95" t="s">
        <v>140</v>
      </c>
      <c r="K22" s="85"/>
    </row>
    <row r="23" spans="1:11" s="77" customFormat="1">
      <c r="A23" s="87"/>
      <c r="B23" s="95" t="s">
        <v>187</v>
      </c>
      <c r="K23" s="85"/>
    </row>
    <row r="24" spans="1:11" s="77" customFormat="1">
      <c r="A24" s="87"/>
      <c r="B24" s="95" t="s">
        <v>142</v>
      </c>
      <c r="K24" s="85"/>
    </row>
    <row r="25" spans="1:11" s="77" customFormat="1">
      <c r="A25" s="87"/>
      <c r="B25" s="95" t="s">
        <v>145</v>
      </c>
      <c r="C25" s="95"/>
      <c r="K25" s="85"/>
    </row>
    <row r="26" spans="1:11" s="77" customFormat="1">
      <c r="A26" s="87"/>
      <c r="B26" s="95"/>
      <c r="C26" s="95"/>
      <c r="K26" s="85"/>
    </row>
    <row r="27" spans="1:11" s="77" customFormat="1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26"/>
  <sheetViews>
    <sheetView tabSelected="1" view="pageLayout" topLeftCell="A10" zoomScale="115" zoomScaleNormal="110" zoomScalePageLayoutView="115" workbookViewId="0">
      <selection activeCell="F18" sqref="F18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2" ht="26">
      <c r="B1" s="111" t="s">
        <v>0</v>
      </c>
      <c r="J1" s="12" t="str">
        <f ca="1">'R-ALL'!J1</f>
        <v>Rev4.0</v>
      </c>
    </row>
    <row r="2" spans="1:12">
      <c r="J2" s="12"/>
    </row>
    <row r="3" spans="1:12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2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44518</v>
      </c>
    </row>
    <row r="5" spans="1:12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44522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>
      <c r="A8" s="87"/>
      <c r="B8" s="88" t="s">
        <v>1</v>
      </c>
      <c r="C8" s="89" t="s">
        <v>2</v>
      </c>
      <c r="D8" s="89" t="s">
        <v>196</v>
      </c>
      <c r="E8" s="89" t="s">
        <v>209</v>
      </c>
      <c r="F8" s="89" t="s">
        <v>211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>
      <c r="A9" s="87"/>
      <c r="B9" s="90" t="s">
        <v>3</v>
      </c>
      <c r="C9" s="91" t="s">
        <v>23</v>
      </c>
      <c r="D9" s="91" t="s">
        <v>62</v>
      </c>
      <c r="E9" s="92">
        <v>7.3</v>
      </c>
      <c r="F9" s="92">
        <v>7.3</v>
      </c>
      <c r="G9" s="92"/>
      <c r="H9" s="92"/>
      <c r="I9" s="92"/>
      <c r="J9" s="92"/>
      <c r="K9" s="92"/>
      <c r="L9" s="85"/>
    </row>
    <row r="10" spans="1:12" s="77" customFormat="1" ht="14.5">
      <c r="A10" s="87"/>
      <c r="B10" s="90" t="s">
        <v>5</v>
      </c>
      <c r="C10" s="90" t="s">
        <v>198</v>
      </c>
      <c r="D10" s="91" t="s">
        <v>23</v>
      </c>
      <c r="E10" s="91">
        <v>65</v>
      </c>
      <c r="F10" s="91">
        <v>75</v>
      </c>
      <c r="G10" s="91"/>
      <c r="H10" s="91"/>
      <c r="I10" s="91"/>
      <c r="J10" s="91"/>
      <c r="K10" s="91"/>
      <c r="L10" s="85"/>
    </row>
    <row r="11" spans="1:12" s="77" customFormat="1" ht="14.5">
      <c r="A11" s="87"/>
      <c r="B11" s="90" t="s">
        <v>6</v>
      </c>
      <c r="C11" s="90" t="s">
        <v>198</v>
      </c>
      <c r="D11" s="91" t="s">
        <v>63</v>
      </c>
      <c r="E11" s="91">
        <v>0</v>
      </c>
      <c r="F11" s="91">
        <v>0</v>
      </c>
      <c r="G11" s="91"/>
      <c r="H11" s="91"/>
      <c r="I11" s="91"/>
      <c r="J11" s="91"/>
      <c r="K11" s="91"/>
      <c r="L11" s="85"/>
    </row>
    <row r="12" spans="1:12" s="77" customFormat="1" ht="14.5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6.5022387854636685</v>
      </c>
      <c r="F12" s="93">
        <f t="shared" ref="F12:K12" si="0">2*(F10-(5*10^(F9-10)))/(1+(0.94*10^(F9-10)))*10^(6-F9)</f>
        <v>7.5027367721449281</v>
      </c>
      <c r="G12" s="93">
        <f t="shared" si="0"/>
        <v>-9.9999999990600013E-4</v>
      </c>
      <c r="H12" s="93">
        <f t="shared" si="0"/>
        <v>-9.9999999990600013E-4</v>
      </c>
      <c r="I12" s="93">
        <f t="shared" si="0"/>
        <v>-9.9999999990600013E-4</v>
      </c>
      <c r="J12" s="93">
        <f t="shared" si="0"/>
        <v>-9.9999999990600013E-4</v>
      </c>
      <c r="K12" s="93">
        <f t="shared" si="0"/>
        <v>-9.9999999990600013E-4</v>
      </c>
      <c r="L12" s="85"/>
    </row>
    <row r="13" spans="1:12" s="77" customFormat="1">
      <c r="A13" s="87"/>
      <c r="B13" s="90" t="s">
        <v>17</v>
      </c>
      <c r="C13" s="91" t="s">
        <v>23</v>
      </c>
      <c r="D13" s="91" t="s">
        <v>23</v>
      </c>
      <c r="E13" s="92" t="e">
        <f>+E9+0.5+VLOOKUP(E10,LSI!$F$2:$G$25,2)+VLOOKUP(E11,LSI!$H$2:$I$25,2)-12.1</f>
        <v>#N/A</v>
      </c>
      <c r="F13" s="92" t="e">
        <f>+F9+0.5+VLOOKUP(F10,LSI!$F$2:$G$25,2)+VLOOKUP(F11,LSI!$H$2:$I$25,2)-12.1</f>
        <v>#N/A</v>
      </c>
      <c r="G13" s="92" t="e">
        <f>+G9+0.5+VLOOKUP(G10,LSI!$F$2:$G$25,2)+VLOOKUP(G11,LSI!$H$2:$I$25,2)-12.1</f>
        <v>#N/A</v>
      </c>
      <c r="H13" s="92" t="e">
        <f>+H9+0.5+VLOOKUP(H10,LSI!$F$2:$G$25,2)+VLOOKUP(H11,LSI!$H$2:$I$25,2)-12.1</f>
        <v>#N/A</v>
      </c>
      <c r="I13" s="92" t="e">
        <f>+I9+0.5+VLOOKUP(I10,LSI!$F$2:$G$25,2)+VLOOKUP(I11,LSI!$H$2:$I$25,2)-12.1</f>
        <v>#N/A</v>
      </c>
      <c r="J13" s="92" t="e">
        <f>+J9+0.5+VLOOKUP(J10,LSI!$F$2:$G$25,2)+VLOOKUP(J11,LSI!$H$2:$I$25,2)-12.1</f>
        <v>#N/A</v>
      </c>
      <c r="K13" s="92" t="e">
        <f>+K9+0.5+VLOOKUP(K10,LSI!$F$2:$G$25,2)+VLOOKUP(K11,LSI!$H$2:$I$25,2)-12.1</f>
        <v>#N/A</v>
      </c>
      <c r="L13" s="85"/>
    </row>
    <row r="14" spans="1:12" s="77" customFormat="1">
      <c r="A14" s="87"/>
      <c r="B14" s="90" t="s">
        <v>10</v>
      </c>
      <c r="C14" s="90" t="s">
        <v>24</v>
      </c>
      <c r="D14" s="91" t="s">
        <v>64</v>
      </c>
      <c r="E14" s="91">
        <v>0.13</v>
      </c>
      <c r="F14" s="91">
        <v>0.21</v>
      </c>
      <c r="G14" s="91"/>
      <c r="H14" s="91"/>
      <c r="I14" s="91"/>
      <c r="J14" s="91"/>
      <c r="K14" s="91"/>
      <c r="L14" s="85"/>
    </row>
    <row r="15" spans="1:12" s="77" customFormat="1">
      <c r="A15" s="87"/>
      <c r="B15" s="90" t="s">
        <v>11</v>
      </c>
      <c r="C15" s="90" t="s">
        <v>24</v>
      </c>
      <c r="D15" s="91" t="s">
        <v>65</v>
      </c>
      <c r="E15" s="91">
        <v>0.04</v>
      </c>
      <c r="F15" s="91">
        <v>0.01</v>
      </c>
      <c r="G15" s="91"/>
      <c r="H15" s="91"/>
      <c r="I15" s="91"/>
      <c r="J15" s="91"/>
      <c r="K15" s="91"/>
      <c r="L15" s="85"/>
    </row>
    <row r="16" spans="1:12" s="77" customFormat="1">
      <c r="A16" s="87"/>
      <c r="B16" s="90" t="s">
        <v>4</v>
      </c>
      <c r="C16" s="90" t="s">
        <v>24</v>
      </c>
      <c r="D16" s="91" t="s">
        <v>67</v>
      </c>
      <c r="E16" s="91">
        <v>120</v>
      </c>
      <c r="F16" s="91">
        <v>120</v>
      </c>
      <c r="G16" s="91"/>
      <c r="H16" s="91"/>
      <c r="I16" s="91"/>
      <c r="J16" s="91"/>
      <c r="K16" s="91"/>
      <c r="L16" s="85"/>
    </row>
    <row r="17" spans="1:12" s="77" customFormat="1">
      <c r="A17" s="87"/>
      <c r="B17" s="90" t="s">
        <v>15</v>
      </c>
      <c r="C17" s="90" t="s">
        <v>24</v>
      </c>
      <c r="D17" s="91" t="s">
        <v>68</v>
      </c>
      <c r="E17" s="91">
        <v>26</v>
      </c>
      <c r="F17" s="91">
        <v>35</v>
      </c>
      <c r="G17" s="91"/>
      <c r="H17" s="91"/>
      <c r="I17" s="91"/>
      <c r="J17" s="91"/>
      <c r="K17" s="91"/>
      <c r="L17" s="85"/>
    </row>
    <row r="18" spans="1:12" s="77" customFormat="1">
      <c r="A18" s="87"/>
      <c r="B18" s="90" t="s">
        <v>16</v>
      </c>
      <c r="C18" s="90" t="s">
        <v>24</v>
      </c>
      <c r="D18" s="91" t="s">
        <v>63</v>
      </c>
      <c r="E18" s="91">
        <v>41</v>
      </c>
      <c r="F18" s="91">
        <v>52</v>
      </c>
      <c r="G18" s="91"/>
      <c r="H18" s="91"/>
      <c r="I18" s="91"/>
      <c r="J18" s="91"/>
      <c r="K18" s="91"/>
      <c r="L18" s="85"/>
    </row>
    <row r="19" spans="1:12" s="77" customFormat="1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17.600000000000001</v>
      </c>
      <c r="F19" s="92">
        <f t="shared" ref="F19:K19" si="1">F20/10</f>
        <v>17.3</v>
      </c>
      <c r="G19" s="92">
        <f t="shared" ca="1" si="1"/>
        <v>0</v>
      </c>
      <c r="H19" s="92">
        <f t="shared" ca="1" si="1"/>
        <v>0</v>
      </c>
      <c r="I19" s="92">
        <f t="shared" ca="1" si="1"/>
        <v>0</v>
      </c>
      <c r="J19" s="92">
        <f t="shared" ca="1" si="1"/>
        <v>0</v>
      </c>
      <c r="K19" s="92">
        <f t="shared" ca="1" si="1"/>
        <v>0</v>
      </c>
      <c r="L19" s="85"/>
    </row>
    <row r="20" spans="1:12" s="77" customFormat="1">
      <c r="A20" s="87"/>
      <c r="B20" s="90" t="s">
        <v>179</v>
      </c>
      <c r="C20" s="90" t="s">
        <v>181</v>
      </c>
      <c r="D20" s="91" t="s">
        <v>23</v>
      </c>
      <c r="E20" s="93">
        <v>176</v>
      </c>
      <c r="F20" s="93">
        <v>173</v>
      </c>
      <c r="G20" s="93">
        <f t="shared" ref="G20:K20" ca="1" si="2">G19*1000</f>
        <v>0</v>
      </c>
      <c r="H20" s="93">
        <f t="shared" ca="1" si="2"/>
        <v>0</v>
      </c>
      <c r="I20" s="93">
        <f t="shared" ca="1" si="2"/>
        <v>0</v>
      </c>
      <c r="J20" s="93">
        <f t="shared" ca="1" si="2"/>
        <v>0</v>
      </c>
      <c r="K20" s="93">
        <f t="shared" ca="1" si="2"/>
        <v>0</v>
      </c>
      <c r="L20" s="85"/>
    </row>
    <row r="21" spans="1:12" s="77" customFormat="1">
      <c r="A21" s="87"/>
      <c r="B21" s="90" t="s">
        <v>18</v>
      </c>
      <c r="C21" s="90" t="s">
        <v>25</v>
      </c>
      <c r="D21" s="91" t="s">
        <v>69</v>
      </c>
      <c r="E21" s="92">
        <v>2.5</v>
      </c>
      <c r="F21" s="92">
        <v>0.73</v>
      </c>
      <c r="G21" s="92"/>
      <c r="H21" s="92"/>
      <c r="I21" s="92"/>
      <c r="J21" s="92"/>
      <c r="K21" s="92"/>
      <c r="L21" s="85"/>
    </row>
    <row r="22" spans="1:12" s="77" customFormat="1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>
        <v>50</v>
      </c>
      <c r="G22" s="91"/>
      <c r="H22" s="91"/>
      <c r="I22" s="91"/>
      <c r="J22" s="91"/>
      <c r="K22" s="91"/>
      <c r="L22" s="85"/>
    </row>
    <row r="23" spans="1:12" s="77" customFormat="1" ht="14.5">
      <c r="A23" s="87"/>
      <c r="B23" s="90" t="s">
        <v>19</v>
      </c>
      <c r="C23" s="90" t="s">
        <v>203</v>
      </c>
      <c r="D23" s="91" t="s">
        <v>23</v>
      </c>
      <c r="E23" s="92">
        <v>97.2</v>
      </c>
      <c r="F23" s="92">
        <v>89</v>
      </c>
      <c r="G23" s="92"/>
      <c r="H23" s="92"/>
      <c r="I23" s="92"/>
      <c r="J23" s="92"/>
      <c r="K23" s="92"/>
      <c r="L23" s="85"/>
    </row>
    <row r="24" spans="1:12" s="77" customFormat="1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2" s="77" customFormat="1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2" s="77" customFormat="1">
      <c r="A26" s="87"/>
      <c r="B26" s="90" t="s">
        <v>45</v>
      </c>
      <c r="C26" s="106" t="s">
        <v>210</v>
      </c>
      <c r="D26" s="107"/>
      <c r="E26" s="107"/>
      <c r="F26" s="107"/>
      <c r="G26" s="107"/>
      <c r="H26" s="107"/>
      <c r="I26" s="107"/>
      <c r="J26" s="108"/>
      <c r="K26" s="85"/>
    </row>
    <row r="27" spans="1:12" s="77" customFormat="1">
      <c r="A27" s="87"/>
      <c r="B27" s="90" t="s">
        <v>46</v>
      </c>
      <c r="C27" s="106" t="s">
        <v>212</v>
      </c>
      <c r="D27" s="109"/>
      <c r="E27" s="107"/>
      <c r="F27" s="107"/>
      <c r="G27" s="107"/>
      <c r="H27" s="107"/>
      <c r="I27" s="107"/>
      <c r="J27" s="108"/>
      <c r="K27" s="85"/>
    </row>
    <row r="28" spans="1:12" s="77" customFormat="1">
      <c r="A28" s="87"/>
      <c r="B28" s="90" t="s">
        <v>47</v>
      </c>
      <c r="C28" s="106" t="s">
        <v>128</v>
      </c>
      <c r="D28" s="107"/>
      <c r="E28" s="107"/>
      <c r="F28" s="107"/>
      <c r="G28" s="107"/>
      <c r="H28" s="107"/>
      <c r="I28" s="107"/>
      <c r="J28" s="108"/>
      <c r="K28" s="85"/>
    </row>
    <row r="29" spans="1:12" s="77" customFormat="1">
      <c r="A29" s="87"/>
      <c r="B29" s="90" t="s">
        <v>48</v>
      </c>
      <c r="C29" s="106" t="s">
        <v>128</v>
      </c>
      <c r="D29" s="107"/>
      <c r="E29" s="107"/>
      <c r="F29" s="107"/>
      <c r="G29" s="107"/>
      <c r="H29" s="107"/>
      <c r="I29" s="107"/>
      <c r="J29" s="108"/>
      <c r="K29" s="85"/>
    </row>
    <row r="30" spans="1:12" s="77" customFormat="1">
      <c r="A30" s="87"/>
      <c r="B30" s="90" t="s">
        <v>49</v>
      </c>
      <c r="C30" s="106" t="s">
        <v>128</v>
      </c>
      <c r="D30" s="107"/>
      <c r="E30" s="107"/>
      <c r="F30" s="107"/>
      <c r="G30" s="107"/>
      <c r="H30" s="107"/>
      <c r="I30" s="107"/>
      <c r="J30" s="108"/>
      <c r="K30" s="85"/>
    </row>
    <row r="31" spans="1:12" s="77" customFormat="1">
      <c r="A31" s="87"/>
      <c r="B31" s="90" t="s">
        <v>50</v>
      </c>
      <c r="C31" s="106" t="s">
        <v>128</v>
      </c>
      <c r="D31" s="107"/>
      <c r="E31" s="107"/>
      <c r="F31" s="107"/>
      <c r="G31" s="107"/>
      <c r="H31" s="107"/>
      <c r="I31" s="107"/>
      <c r="J31" s="108"/>
      <c r="K31" s="85"/>
    </row>
    <row r="32" spans="1:12" s="77" customFormat="1">
      <c r="A32" s="87"/>
      <c r="B32" s="90" t="s">
        <v>51</v>
      </c>
      <c r="C32" s="106" t="s">
        <v>128</v>
      </c>
      <c r="D32" s="107"/>
      <c r="E32" s="107"/>
      <c r="F32" s="107"/>
      <c r="G32" s="107"/>
      <c r="H32" s="107"/>
      <c r="I32" s="107"/>
      <c r="J32" s="108"/>
      <c r="K32" s="85"/>
    </row>
    <row r="33" spans="1:11" s="77" customFormat="1">
      <c r="A33" s="87"/>
      <c r="B33" s="101"/>
      <c r="C33" s="110"/>
      <c r="D33" s="110"/>
      <c r="E33" s="110"/>
      <c r="F33" s="110"/>
      <c r="G33" s="110"/>
      <c r="H33" s="110"/>
      <c r="I33" s="110"/>
      <c r="J33" s="110"/>
      <c r="K33" s="85"/>
    </row>
    <row r="34" spans="1:11" s="77" customFormat="1">
      <c r="A34" s="87"/>
      <c r="B34" s="96" t="s">
        <v>196</v>
      </c>
      <c r="C34" s="97" t="s">
        <v>194</v>
      </c>
      <c r="D34" s="98"/>
      <c r="E34" s="98"/>
      <c r="F34" s="98"/>
      <c r="G34" s="98"/>
      <c r="H34" s="98"/>
      <c r="I34" s="98"/>
      <c r="J34" s="98"/>
      <c r="K34" s="85"/>
    </row>
    <row r="35" spans="1:11" s="77" customFormat="1">
      <c r="A35" s="87"/>
      <c r="B35" s="94" t="s">
        <v>24</v>
      </c>
      <c r="C35" s="112" t="s">
        <v>205</v>
      </c>
      <c r="D35" s="113"/>
      <c r="E35" s="113"/>
      <c r="F35" s="113"/>
      <c r="G35" s="113"/>
      <c r="H35" s="113"/>
      <c r="I35" s="113"/>
      <c r="J35" s="113"/>
      <c r="K35" s="85"/>
    </row>
    <row r="36" spans="1:11" s="77" customFormat="1">
      <c r="A36" s="87"/>
      <c r="B36" s="94"/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>
      <c r="A37" s="87"/>
      <c r="B37" s="87"/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>
      <c r="A38" s="87"/>
      <c r="B38" s="87"/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>
      <c r="A39" s="87"/>
      <c r="B39" s="87" t="s">
        <v>192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>
      <c r="A40" s="87"/>
      <c r="B40" s="87" t="s">
        <v>193</v>
      </c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>
      <c r="A41" s="87"/>
      <c r="B41" s="87" t="s">
        <v>146</v>
      </c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>
      <c r="A42" s="87"/>
      <c r="B42" s="99" t="s">
        <v>188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>
      <c r="A75" s="87"/>
      <c r="B75" s="85"/>
      <c r="C75" s="85"/>
      <c r="D75" s="85"/>
      <c r="E75" s="85"/>
      <c r="F75" s="85"/>
      <c r="G75" s="85"/>
      <c r="H75" s="85"/>
      <c r="I75" s="85"/>
      <c r="J75" s="85"/>
      <c r="K75" s="85"/>
    </row>
    <row r="76" spans="1:11" s="77" customFormat="1">
      <c r="A76" s="87"/>
      <c r="B76" s="85"/>
      <c r="C76" s="85"/>
      <c r="D76" s="85"/>
      <c r="E76" s="85"/>
      <c r="F76" s="85"/>
      <c r="G76" s="85"/>
      <c r="H76" s="85"/>
      <c r="I76" s="85"/>
      <c r="J76" s="85"/>
      <c r="K76" s="85"/>
    </row>
    <row r="77" spans="1:11" s="77" customFormat="1">
      <c r="A77" s="87"/>
      <c r="B77" s="85"/>
      <c r="C77" s="85"/>
      <c r="D77" s="85"/>
      <c r="E77" s="85"/>
      <c r="F77" s="85"/>
      <c r="G77" s="85"/>
      <c r="H77" s="85"/>
      <c r="I77" s="85"/>
      <c r="J77" s="85"/>
      <c r="K77" s="85"/>
    </row>
    <row r="78" spans="1:11" s="77" customFormat="1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 s="77" customFormat="1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</row>
    <row r="111" spans="1:11" s="77" customFormat="1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</row>
    <row r="112" spans="1:11" s="77" customFormat="1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1">
    <mergeCell ref="C35:J35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scale="9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2" ht="26">
      <c r="B1" s="111" t="s">
        <v>0</v>
      </c>
      <c r="J1" s="12" t="str">
        <f ca="1">'R-ALL'!J1</f>
        <v>Rev4.0</v>
      </c>
    </row>
    <row r="2" spans="1:12">
      <c r="J2" s="12"/>
    </row>
    <row r="3" spans="1:12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44522</v>
      </c>
    </row>
    <row r="5" spans="1:12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44522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4.5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4.5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4.5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4.5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4.5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4.5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4.5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4.5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6">
      <c r="B1" s="111" t="s">
        <v>0</v>
      </c>
      <c r="J1" s="12" t="str">
        <f ca="1">'R-ALL'!J1</f>
        <v>Rev4.0</v>
      </c>
    </row>
    <row r="2" spans="1:11">
      <c r="J2" s="12"/>
    </row>
    <row r="3" spans="1:11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44522</v>
      </c>
    </row>
    <row r="5" spans="1:11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44522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>
      <c r="A14" s="87"/>
      <c r="B14" s="95" t="s">
        <v>141</v>
      </c>
      <c r="C14" s="95"/>
      <c r="K14" s="85"/>
    </row>
    <row r="15" spans="1:11" s="77" customFormat="1">
      <c r="A15" s="87"/>
      <c r="B15" s="95" t="s">
        <v>152</v>
      </c>
      <c r="K15" s="85"/>
    </row>
    <row r="16" spans="1:11" s="77" customFormat="1">
      <c r="A16" s="87"/>
      <c r="B16" s="95" t="s">
        <v>191</v>
      </c>
      <c r="K16" s="85"/>
    </row>
    <row r="17" spans="1:11" s="77" customFormat="1">
      <c r="A17" s="87"/>
      <c r="B17" s="95" t="s">
        <v>189</v>
      </c>
      <c r="K17" s="85"/>
    </row>
    <row r="18" spans="1:11" s="77" customFormat="1">
      <c r="A18" s="87"/>
      <c r="B18" s="95" t="s">
        <v>178</v>
      </c>
      <c r="K18" s="85"/>
    </row>
    <row r="19" spans="1:11" s="77" customFormat="1">
      <c r="A19" s="87"/>
      <c r="B19" s="95"/>
      <c r="C19" s="95"/>
      <c r="K19" s="85"/>
    </row>
    <row r="20" spans="1:11" s="77" customFormat="1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6">
      <c r="B1" s="111" t="s">
        <v>0</v>
      </c>
      <c r="J1" s="12" t="str">
        <f ca="1">'R-ALL'!J1</f>
        <v>Rev4.0</v>
      </c>
    </row>
    <row r="2" spans="1:11">
      <c r="J2" s="12"/>
    </row>
    <row r="3" spans="1:11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44522</v>
      </c>
    </row>
    <row r="5" spans="1:11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44522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4.5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4.5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4.5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4.5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4.5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4.5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4.5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4.5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>
      <c r="A38" s="87"/>
      <c r="B38" s="95" t="s">
        <v>161</v>
      </c>
      <c r="C38" s="95"/>
      <c r="K38" s="85"/>
    </row>
    <row r="39" spans="1:11" s="77" customFormat="1">
      <c r="A39" s="87"/>
      <c r="B39" s="95" t="s">
        <v>140</v>
      </c>
      <c r="K39" s="85"/>
    </row>
    <row r="40" spans="1:11" s="77" customFormat="1">
      <c r="A40" s="87"/>
      <c r="B40" s="95" t="s">
        <v>187</v>
      </c>
      <c r="K40" s="85"/>
    </row>
    <row r="41" spans="1:11" s="77" customFormat="1">
      <c r="A41" s="87"/>
      <c r="B41" s="95" t="s">
        <v>142</v>
      </c>
      <c r="K41" s="85"/>
    </row>
    <row r="42" spans="1:11" s="77" customFormat="1">
      <c r="A42" s="87"/>
      <c r="B42" s="95" t="s">
        <v>145</v>
      </c>
      <c r="C42" s="95"/>
      <c r="K42" s="85"/>
    </row>
    <row r="43" spans="1:11" s="77" customFormat="1">
      <c r="A43" s="87"/>
      <c r="B43" s="95" t="s">
        <v>185</v>
      </c>
      <c r="C43" s="95"/>
      <c r="K43" s="85"/>
    </row>
    <row r="44" spans="1:11" s="77" customFormat="1">
      <c r="A44" s="87"/>
      <c r="B44" s="95"/>
      <c r="C44" s="95"/>
      <c r="K44" s="85"/>
    </row>
    <row r="45" spans="1:11" s="77" customFormat="1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5" t="s">
        <v>168</v>
      </c>
      <c r="J1" s="12" t="str">
        <f ca="1">'R-ALL'!J1</f>
        <v>Rev4.0</v>
      </c>
    </row>
    <row r="2" spans="1:11" ht="23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5" t="s">
        <v>168</v>
      </c>
      <c r="J1" s="12" t="str">
        <f ca="1">'R-ALL'!J1</f>
        <v>Rev4.0</v>
      </c>
    </row>
    <row r="2" spans="1:11" ht="23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5" t="s">
        <v>168</v>
      </c>
      <c r="J1" s="12" t="str">
        <f ca="1">'R-ALL'!J1</f>
        <v>Rev4.0</v>
      </c>
    </row>
    <row r="2" spans="1:11" ht="23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486500-6EC6-486C-9C6F-C5A45F82CC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Laboratory NZ</cp:lastModifiedBy>
  <cp:lastPrinted>2021-10-11T06:14:19Z</cp:lastPrinted>
  <dcterms:created xsi:type="dcterms:W3CDTF">2017-07-10T05:27:40Z</dcterms:created>
  <dcterms:modified xsi:type="dcterms:W3CDTF">2021-11-22T02:19:00Z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