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12 December\"/>
    </mc:Choice>
  </mc:AlternateContent>
  <xr:revisionPtr revIDLastSave="0" documentId="13_ncr:1_{4DC722A8-EDCF-4AE9-A72B-B8EA66B5490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D25" i="4"/>
  <c r="D24" i="4"/>
  <c r="J26" i="1"/>
  <c r="J25" i="1"/>
  <c r="K25" i="1"/>
  <c r="K26" i="1"/>
  <c r="F25" i="1"/>
  <c r="F26" i="1"/>
  <c r="I25" i="1"/>
  <c r="I26" i="1"/>
  <c r="G25" i="1"/>
  <c r="G26" i="1"/>
  <c r="H26" i="1"/>
  <c r="H25" i="1"/>
  <c r="E26" i="1"/>
  <c r="E25" i="1"/>
  <c r="J1" i="16"/>
  <c r="J1" i="1"/>
  <c r="J1" i="7"/>
  <c r="J1" i="14"/>
  <c r="J1" i="11"/>
  <c r="J1" i="10"/>
  <c r="J1" i="9"/>
  <c r="J1" i="13"/>
  <c r="J1" i="12"/>
  <c r="J1" i="15"/>
  <c r="J1" i="4"/>
  <c r="J1" i="18"/>
</calcChain>
</file>

<file path=xl/sharedStrings.xml><?xml version="1.0" encoding="utf-8"?>
<sst xmlns="http://schemas.openxmlformats.org/spreadsheetml/2006/main" count="1184" uniqueCount="211">
  <si>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</si>
  <si>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</si>
  <si>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</si>
  <si>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</si>
  <si>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</si>
  <si>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</si>
  <si>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</si>
  <si>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</si>
  <si>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</si>
  <si>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</si>
  <si>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</si>
  <si>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</si>
  <si>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</si>
  <si>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</si>
  <si>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</si>
  <si>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</si>
  <si>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</si>
  <si>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</si>
  <si>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</si>
  <si>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</si>
  <si>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</si>
  <si>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</si>
  <si>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</si>
  <si>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</si>
  <si>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</si>
  <si>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</si>
  <si>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</si>
  <si>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</si>
  <si>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</si>
  <si>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</si>
  <si>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</si>
  <si>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</si>
  <si>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</si>
  <si>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</si>
  <si>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</si>
  <si>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</si>
  <si>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</si>
  <si>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</si>
  <si>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</si>
  <si>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</si>
  <si>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</si>
  <si>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</si>
  <si>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</si>
  <si>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</si>
  <si>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</si>
  <si>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</si>
  <si>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</si>
  <si>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</si>
  <si>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</si>
  <si>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</si>
  <si>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</si>
  <si>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</si>
  <si>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</si>
  <si>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</si>
  <si>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</si>
  <si>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</si>
  <si>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</si>
  <si>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</si>
  <si>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</si>
  <si>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</si>
  <si>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</si>
  <si>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</si>
  <si>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</si>
  <si>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</si>
  <si>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</si>
  <si>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</si>
  <si>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</si>
  <si>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</si>
  <si>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</si>
  <si>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</si>
  <si>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</si>
  <si>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</si>
  <si>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</si>
  <si>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</si>
  <si>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</si>
  <si>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</si>
  <si>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</si>
  <si>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</si>
  <si>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</si>
  <si>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</si>
  <si>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</si>
  <si>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</si>
  <si>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</si>
  <si>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</si>
  <si>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</si>
  <si>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</si>
  <si>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</si>
  <si>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</si>
  <si>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</si>
  <si>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</si>
  <si>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</si>
  <si>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</si>
  <si>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</si>
  <si>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</si>
  <si>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</si>
  <si>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</si>
  <si>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</si>
  <si>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</si>
  <si>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</si>
  <si>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</si>
  <si>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</si>
  <si>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</si>
  <si>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</si>
  <si>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</si>
  <si>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</si>
  <si>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</si>
  <si>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</si>
  <si>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</si>
  <si>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</si>
  <si>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</si>
  <si>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</si>
  <si>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</si>
  <si>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</si>
  <si>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</si>
  <si>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</si>
  <si>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</si>
  <si>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</si>
  <si>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</si>
  <si>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</si>
  <si>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</si>
  <si>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</si>
  <si>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</si>
  <si>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</si>
  <si>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</si>
  <si>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</si>
  <si>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</si>
  <si>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</si>
  <si>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</si>
  <si>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</si>
  <si>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</si>
  <si>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</si>
  <si>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</si>
  <si>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</si>
  <si>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</si>
  <si>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</si>
  <si>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</si>
  <si>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</si>
  <si>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</si>
  <si>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</si>
  <si>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</si>
  <si>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</si>
  <si>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</si>
  <si>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</si>
  <si>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</si>
  <si>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</si>
  <si>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</si>
  <si>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</si>
  <si>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</si>
  <si>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</si>
  <si>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</si>
  <si>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</si>
  <si>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</si>
  <si>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</si>
  <si>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</si>
  <si>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</si>
  <si>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</si>
  <si>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</si>
  <si>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</si>
  <si>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</si>
  <si>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</si>
  <si>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</si>
  <si>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</si>
  <si>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</si>
  <si>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</si>
  <si>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</si>
  <si>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</si>
  <si>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</si>
  <si>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</si>
  <si>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</si>
  <si>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</si>
  <si>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</si>
  <si>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</si>
  <si>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</si>
  <si>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</si>
  <si>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</si>
  <si>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</si>
  <si>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</si>
  <si>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</si>
  <si>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</si>
  <si>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</si>
  <si>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</si>
  <si>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</si>
  <si>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</si>
  <si>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</si>
  <si>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</si>
  <si>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</si>
  <si>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</si>
  <si>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</si>
  <si>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</si>
  <si>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</si>
  <si>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</si>
  <si>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</si>
  <si>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</si>
  <si>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</si>
  <si>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</si>
  <si>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</si>
  <si>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</si>
  <si>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</si>
  <si>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</si>
  <si>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</si>
  <si>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</si>
  <si>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</si>
  <si>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</si>
  <si>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</si>
  <si>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</si>
  <si>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</si>
  <si>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Think Water Manawatu</t>
  </si>
  <si>
    <t>20211202SRT02</t>
  </si>
  <si>
    <t xml:space="preserve">The sample was slightly discoloured with no significant sediment </t>
  </si>
  <si>
    <t xml:space="preserve">The sample was clear with no significant sediment </t>
  </si>
  <si>
    <t xml:space="preserve">Ryman Health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</si>
</sst>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26" fillId="0" borderId="1" xfId="0" quotePrefix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44533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44533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159999999999999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44533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44533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H24" sqref="H2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207</v>
      </c>
    </row>
    <row r="4" spans="1:10" ht="15">
      <c r="B4" s="84" t="s">
        <v>210</v>
      </c>
      <c r="C4" s="85"/>
      <c r="D4" s="85"/>
      <c r="E4" s="85"/>
      <c r="F4" s="86"/>
      <c r="G4" s="86"/>
      <c r="H4" s="79" t="s">
        <v>56</v>
      </c>
      <c r="I4" s="85"/>
      <c r="J4" s="81">
        <v>44532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44533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7.7</v>
      </c>
      <c r="F9" s="92">
        <v>7.8</v>
      </c>
      <c r="G9" s="92">
        <v>7.3</v>
      </c>
      <c r="H9" s="92">
        <v>7.7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310</v>
      </c>
      <c r="F10" s="91">
        <v>320</v>
      </c>
      <c r="G10" s="91">
        <v>275</v>
      </c>
      <c r="H10" s="91">
        <v>130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175</v>
      </c>
      <c r="F11" s="91">
        <v>180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12.311624320819833</v>
      </c>
      <c r="F12" s="93">
        <f t="shared" ref="F12:H12" si="0">2*(F10-(5*10^(F9-10)))/(1+(0.94*10^(F9-10)))*10^(6-F9)</f>
        <v>10.082517032927072</v>
      </c>
      <c r="G12" s="93">
        <f t="shared" si="0"/>
        <v>27.512696505770105</v>
      </c>
      <c r="H12" s="93">
        <f t="shared" si="0"/>
        <v>5.1623613088355027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0.40000000000000036</v>
      </c>
      <c r="F13" s="92">
        <f>+F9+0.5+VLOOKUP(F10,LSI!$F$2:$G$25,2)+VLOOKUP(F11,LSI!$H$2:$I$25,2)-12.1</f>
        <v>0.50000000000000178</v>
      </c>
      <c r="G13" s="92">
        <v>-1.5999999999999996</v>
      </c>
      <c r="H13" s="92">
        <v>-1.5000000000000018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0.96</v>
      </c>
      <c r="F14" s="91">
        <v>0.71</v>
      </c>
      <c r="G14" s="91">
        <v>0.77</v>
      </c>
      <c r="H14" s="91">
        <v>0.18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0.21</v>
      </c>
      <c r="F15" s="91">
        <v>0.22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360</v>
      </c>
      <c r="F16" s="91">
        <v>370</v>
      </c>
      <c r="G16" s="91">
        <v>430</v>
      </c>
      <c r="H16" s="91">
        <v>490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47</v>
      </c>
      <c r="F17" s="91">
        <v>59</v>
      </c>
      <c r="G17" s="91">
        <v>37</v>
      </c>
      <c r="H17" s="91">
        <v>250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26</v>
      </c>
      <c r="F18" s="91">
        <v>31</v>
      </c>
      <c r="G18" s="91">
        <v>210</v>
      </c>
      <c r="H18" s="91">
        <v>240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51</v>
      </c>
      <c r="F19" s="92">
        <f t="shared" ref="F19:H19" si="1">F20/10</f>
        <v>51.3</v>
      </c>
      <c r="G19" s="92">
        <f t="shared" si="1"/>
        <v>61</v>
      </c>
      <c r="H19" s="92">
        <f t="shared" si="1"/>
        <v>68.7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510</v>
      </c>
      <c r="F20" s="93">
        <v>513</v>
      </c>
      <c r="G20" s="93">
        <v>610</v>
      </c>
      <c r="H20" s="93">
        <v>687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3.37</v>
      </c>
      <c r="F21" s="92">
        <v>5.08</v>
      </c>
      <c r="G21" s="92">
        <v>2.2000000000000002</v>
      </c>
      <c r="H21" s="92">
        <v>0.57999999999999996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85.1</v>
      </c>
      <c r="F23" s="92">
        <v>86.9</v>
      </c>
      <c r="G23" s="122" t="s">
        <v>23</v>
      </c>
      <c r="H23" s="92">
        <v>26.5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208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208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208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209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44533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44533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44533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44533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E4" sqref="E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44533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44533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D2B3907-77E5-403D-A83C-216F2F765665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purl.org/dc/terms/"/>
    <ds:schemaRef ds:uri="http://schemas.microsoft.com/sharepoint/v3"/>
    <ds:schemaRef ds:uri="http://schemas.microsoft.com/office/infopath/2007/PartnerControls"/>
    <ds:schemaRef ds:uri="a485ba0b-8b54-4b26-a1c0-8a4bc31186fb"/>
    <ds:schemaRef ds:uri="http://schemas.microsoft.com/office/2006/documentManagement/types"/>
    <ds:schemaRef ds:uri="http://purl.org/dc/elements/1.1/"/>
    <ds:schemaRef ds:uri="9e3d8395-3b78-4cee-bcbb-a4d4a59b9b21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2021-12-02T20:17:36Z</cp:lastPrinted>
  <dcterms:created xsi:type="dcterms:W3CDTF">2017-07-10T05:27:40Z</dcterms:created>
  <dcterms:modified xsi:type="dcterms:W3CDTF">2021-12-02T20:17:51Z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