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2 December\"/>
    </mc:Choice>
  </mc:AlternateContent>
  <xr:revisionPtr revIDLastSave="0" documentId="13_ncr:1_{84E06EC2-1FC0-4F96-86B8-4D0838522A2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25" i="1" l="1"/>
  <c r="I26" i="1"/>
  <c r="D24" i="4"/>
  <c r="D25" i="4"/>
  <c r="J25" i="1"/>
  <c r="J26" i="1"/>
  <c r="K25" i="1"/>
  <c r="K26" i="1"/>
  <c r="F25" i="1"/>
  <c r="F26" i="1"/>
  <c r="H26" i="1"/>
  <c r="H25" i="1"/>
  <c r="G26" i="1"/>
  <c r="G25" i="1"/>
  <c r="E26" i="1"/>
  <c r="E25" i="1"/>
  <c r="J1" i="14"/>
  <c r="J1" i="13"/>
  <c r="J1" i="11"/>
  <c r="J1" i="9"/>
  <c r="J1" i="1"/>
  <c r="J1" i="7"/>
  <c r="J1" i="10"/>
  <c r="J1" i="18"/>
  <c r="J1" i="12"/>
  <c r="J1" i="15"/>
  <c r="J1" i="4"/>
  <c r="J1" i="16"/>
</calcChain>
</file>

<file path=xl/sharedStrings.xml><?xml version="1.0" encoding="utf-8"?>
<sst xmlns="http://schemas.openxmlformats.org/spreadsheetml/2006/main" count="1183" uniqueCount="211">
  <si>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</si>
  <si>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</si>
  <si>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</si>
  <si>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</si>
  <si>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</si>
  <si>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</si>
  <si>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</si>
  <si>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</si>
  <si>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</si>
  <si>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</si>
  <si>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</si>
  <si>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</si>
  <si>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</si>
  <si>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</si>
  <si>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</si>
  <si>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</si>
  <si>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</si>
  <si>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</si>
  <si>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</si>
  <si>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</si>
  <si>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</si>
  <si>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</si>
  <si>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</si>
  <si>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</si>
  <si>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</si>
  <si>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</si>
  <si>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</si>
  <si>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</si>
  <si>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</si>
  <si>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</si>
  <si>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</si>
  <si>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</si>
  <si>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</si>
  <si>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</si>
  <si>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</si>
  <si>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</si>
  <si>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</si>
  <si>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</si>
  <si>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</si>
  <si>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</si>
  <si>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</si>
  <si>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</si>
  <si>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</si>
  <si>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</si>
  <si>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</si>
  <si>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</si>
  <si>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</si>
  <si>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</si>
  <si>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</si>
  <si>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</si>
  <si>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</si>
  <si>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</si>
  <si>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</si>
  <si>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</si>
  <si>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</si>
  <si>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</si>
  <si>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</si>
  <si>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</si>
  <si>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</si>
  <si>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</si>
  <si>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</si>
  <si>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</si>
  <si>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</si>
  <si>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</si>
  <si>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</si>
  <si>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</si>
  <si>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</si>
  <si>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</si>
  <si>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</si>
  <si>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</si>
  <si>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</si>
  <si>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</si>
  <si>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</si>
  <si>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</si>
  <si>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</si>
  <si>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</si>
  <si>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</si>
  <si>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</si>
  <si>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</si>
  <si>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</si>
  <si>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</si>
  <si>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</si>
  <si>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</si>
  <si>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</si>
  <si>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</si>
  <si>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</si>
  <si>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</si>
  <si>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</si>
  <si>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</si>
  <si>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</si>
  <si>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</si>
  <si>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</si>
  <si>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</si>
  <si>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</si>
  <si>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</si>
  <si>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</si>
  <si>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</si>
  <si>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</si>
  <si>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</si>
  <si>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</si>
  <si>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</si>
  <si>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</si>
  <si>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</si>
  <si>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</si>
  <si>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</si>
  <si>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</si>
  <si>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</si>
  <si>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</si>
  <si>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</si>
  <si>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</si>
  <si>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</si>
  <si>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</si>
  <si>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</si>
  <si>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</si>
  <si>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</si>
  <si>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</si>
  <si>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</si>
  <si>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</si>
  <si>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</si>
  <si>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</si>
  <si>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</si>
  <si>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</si>
  <si>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</si>
  <si>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</si>
  <si>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</si>
  <si>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</si>
  <si>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</si>
  <si>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</si>
  <si>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</si>
  <si>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</si>
  <si>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</si>
  <si>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</si>
  <si>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</si>
  <si>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</si>
  <si>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</si>
  <si>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</si>
  <si>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</si>
  <si>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</si>
  <si>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</si>
  <si>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</si>
  <si>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</si>
  <si>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</si>
  <si>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</si>
  <si>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</si>
  <si>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</si>
  <si>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</si>
  <si>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</si>
  <si>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</si>
  <si>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</si>
  <si>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</si>
  <si>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</si>
  <si>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</si>
  <si>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</si>
  <si>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</si>
  <si>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</si>
  <si>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</si>
  <si>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</si>
  <si>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</si>
  <si>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</si>
  <si>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</si>
  <si>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</si>
  <si>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</si>
  <si>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</si>
  <si>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</si>
  <si>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</si>
  <si>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</si>
  <si>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</si>
  <si>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</si>
  <si>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</si>
  <si>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</si>
  <si>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</si>
  <si>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</si>
  <si>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</si>
  <si>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</si>
  <si>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</si>
  <si>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</si>
  <si>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</si>
  <si>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</si>
  <si>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</si>
  <si>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</si>
  <si>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</si>
  <si>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</si>
  <si>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</si>
  <si>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</si>
  <si>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</si>
  <si>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</si>
  <si>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</si>
  <si>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</si>
  <si>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</si>
  <si>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</si>
  <si>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</si>
  <si>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</si>
  <si>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</si>
  <si>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</si>
  <si>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</si>
  <si>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</si>
  <si>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</si>
  <si>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</si>
  <si>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</si>
  <si>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</si>
  <si>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</si>
  <si>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</si>
  <si>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</si>
  <si>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</si>
  <si>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</si>
  <si>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</si>
  <si>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Central Otago</t>
  </si>
  <si>
    <t>Checketts</t>
  </si>
  <si>
    <t>20211203SRT02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</si>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</sst>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H23" sqref="H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44533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7.8</v>
      </c>
      <c r="F9" s="92">
        <v>8</v>
      </c>
      <c r="G9" s="92">
        <v>8.1999999999999993</v>
      </c>
      <c r="H9" s="92">
        <v>7.6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240</v>
      </c>
      <c r="F10" s="91">
        <v>230</v>
      </c>
      <c r="G10" s="91">
        <v>225</v>
      </c>
      <c r="H10" s="91">
        <v>95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205</v>
      </c>
      <c r="F11" s="91">
        <v>190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7.5616392487027264</v>
      </c>
      <c r="F12" s="93">
        <f t="shared" ref="F12:H12" si="0">2*(F10-(5*10^(F9-10)))/(1+(0.94*10^(F9-10)))*10^(6-F9)</f>
        <v>4.5561719833564487</v>
      </c>
      <c r="G12" s="93">
        <f t="shared" si="0"/>
        <v>2.7966436640154018</v>
      </c>
      <c r="H12" s="93">
        <f t="shared" si="0"/>
        <v>4.7537945347668948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0.40000000000000036</v>
      </c>
      <c r="F13" s="92">
        <f>+F9+0.5+VLOOKUP(F10,LSI!$F$2:$G$25,2)+VLOOKUP(F11,LSI!$H$2:$I$25,2)-12.1</f>
        <v>0.50000000000000178</v>
      </c>
      <c r="G13" s="92">
        <v>-0.80000000000000071</v>
      </c>
      <c r="H13" s="92">
        <v>-1.8000000000000007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0.04</v>
      </c>
      <c r="F14" s="91">
        <v>0.12</v>
      </c>
      <c r="G14" s="91">
        <v>0.18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0.25</v>
      </c>
      <c r="F15" s="91">
        <v>0.21</v>
      </c>
      <c r="G15" s="91">
        <v>0.01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390</v>
      </c>
      <c r="F16" s="91">
        <v>390</v>
      </c>
      <c r="G16" s="91">
        <v>400</v>
      </c>
      <c r="H16" s="91">
        <v>440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54</v>
      </c>
      <c r="F17" s="91">
        <v>62</v>
      </c>
      <c r="G17" s="91">
        <v>45</v>
      </c>
      <c r="H17" s="91">
        <v>225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52</v>
      </c>
      <c r="F18" s="91">
        <v>53</v>
      </c>
      <c r="G18" s="91">
        <v>220</v>
      </c>
      <c r="H18" s="91">
        <v>200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54.8</v>
      </c>
      <c r="F19" s="92">
        <f t="shared" ref="F19:H19" si="1">F20/10</f>
        <v>54.3</v>
      </c>
      <c r="G19" s="92">
        <f t="shared" si="1"/>
        <v>56.3</v>
      </c>
      <c r="H19" s="92">
        <f t="shared" si="1"/>
        <v>62.4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548</v>
      </c>
      <c r="F20" s="93">
        <v>543</v>
      </c>
      <c r="G20" s="93">
        <v>563</v>
      </c>
      <c r="H20" s="93">
        <v>624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1.88</v>
      </c>
      <c r="F21" s="92">
        <v>3.2</v>
      </c>
      <c r="G21" s="92">
        <v>1.53</v>
      </c>
      <c r="H21" s="92">
        <v>0.12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97.8</v>
      </c>
      <c r="F23" s="92">
        <v>96.2</v>
      </c>
      <c r="G23" s="92">
        <v>89.4</v>
      </c>
      <c r="H23" s="92">
        <v>98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3DFBF0-BE53-422B-B1F4-B81B83EC8879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9e3d8395-3b78-4cee-bcbb-a4d4a59b9b21"/>
    <ds:schemaRef ds:uri="a485ba0b-8b54-4b26-a1c0-8a4bc31186fb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2021-12-03T04:10:00Z</cp:lastPrinted>
  <dcterms:created xsi:type="dcterms:W3CDTF">2017-07-10T05:27:40Z</dcterms:created>
  <dcterms:modified xsi:type="dcterms:W3CDTF">2021-12-03T04:10:24Z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