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A175004F-74CB-48D2-9AE9-4FF75362A55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6" i="1"/>
  <c r="J25" i="1"/>
  <c r="I25" i="1"/>
  <c r="I26" i="1"/>
  <c r="D25" i="4"/>
  <c r="D24" i="4"/>
  <c r="H25" i="1"/>
  <c r="H26" i="1"/>
  <c r="G26" i="1"/>
  <c r="G25" i="1"/>
  <c r="E26" i="1"/>
  <c r="E25" i="1"/>
  <c r="K26" i="1"/>
  <c r="K25" i="1"/>
  <c r="F25" i="1"/>
  <c r="F26" i="1"/>
  <c r="J1" i="7"/>
  <c r="J1" i="12"/>
  <c r="J1" i="13"/>
  <c r="J1" i="18"/>
  <c r="J1" i="1"/>
  <c r="J1" i="9"/>
  <c r="J1" i="11"/>
  <c r="J1" i="14"/>
  <c r="J1" i="15"/>
  <c r="J1" i="10"/>
  <c r="J1" i="4"/>
  <c r="J1" i="16"/>
</calcChain>
</file>

<file path=xl/sharedStrings.xml><?xml version="1.0" encoding="utf-8"?>
<sst xmlns="http://schemas.openxmlformats.org/spreadsheetml/2006/main" count="1185" uniqueCount="211">
  <si>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</si>
  <si>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</si>
  <si>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</si>
  <si>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</si>
  <si>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</si>
  <si>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</si>
  <si>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</si>
  <si>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</si>
  <si>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</si>
  <si>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</si>
  <si>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</si>
  <si>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</si>
  <si>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</si>
  <si>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</si>
  <si>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</si>
  <si>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</si>
  <si>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</si>
  <si>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</si>
  <si>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</si>
  <si>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</si>
  <si>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</si>
  <si>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</si>
  <si>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</si>
  <si>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</si>
  <si>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</si>
  <si>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</si>
  <si>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</si>
  <si>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</si>
  <si>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</si>
  <si>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</si>
  <si>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</si>
  <si>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</si>
  <si>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</si>
  <si>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</si>
  <si>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</si>
  <si>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</si>
  <si>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</si>
  <si>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</si>
  <si>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</si>
  <si>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</si>
  <si>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</si>
  <si>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</si>
  <si>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</si>
  <si>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</si>
  <si>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</si>
  <si>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</si>
  <si>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</si>
  <si>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</si>
  <si>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</si>
  <si>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</si>
  <si>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</si>
  <si>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</si>
  <si>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</si>
  <si>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</si>
  <si>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</si>
  <si>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</si>
  <si>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</si>
  <si>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</si>
  <si>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</si>
  <si>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</si>
  <si>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</si>
  <si>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</si>
  <si>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</si>
  <si>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</si>
  <si>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</si>
  <si>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</si>
  <si>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</si>
  <si>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</si>
  <si>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</si>
  <si>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</si>
  <si>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</si>
  <si>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</si>
  <si>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</si>
  <si>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</si>
  <si>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</si>
  <si>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</si>
  <si>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</si>
  <si>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</si>
  <si>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</si>
  <si>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</si>
  <si>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</si>
  <si>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</si>
  <si>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</si>
  <si>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</si>
  <si>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</si>
  <si>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</si>
  <si>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</si>
  <si>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</si>
  <si>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</si>
  <si>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</si>
  <si>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</si>
  <si>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</si>
  <si>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</si>
  <si>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</si>
  <si>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</si>
  <si>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</si>
  <si>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</si>
  <si>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</si>
  <si>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</si>
  <si>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</si>
  <si>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</si>
  <si>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</si>
  <si>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</si>
  <si>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</si>
  <si>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</si>
  <si>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</si>
  <si>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</si>
  <si>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</si>
  <si>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</si>
  <si>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</si>
  <si>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</si>
  <si>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</si>
  <si>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</si>
  <si>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</si>
  <si>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</si>
  <si>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</si>
  <si>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</si>
  <si>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</si>
  <si>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</si>
  <si>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</si>
  <si>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</si>
  <si>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</si>
  <si>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</si>
  <si>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</si>
  <si>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</si>
  <si>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</si>
  <si>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</si>
  <si>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</si>
  <si>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</si>
  <si>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</si>
  <si>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</si>
  <si>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</si>
  <si>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</si>
  <si>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</si>
  <si>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</si>
  <si>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</si>
  <si>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</si>
  <si>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</si>
  <si>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</si>
  <si>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</si>
  <si>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</si>
  <si>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</si>
  <si>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</si>
  <si>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</si>
  <si>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</si>
  <si>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</si>
  <si>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</si>
  <si>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</si>
  <si>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</si>
  <si>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</si>
  <si>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</si>
  <si>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</si>
  <si>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</si>
  <si>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</si>
  <si>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</si>
  <si>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</si>
  <si>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</si>
  <si>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</si>
  <si>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</si>
  <si>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</si>
  <si>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</si>
  <si>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</si>
  <si>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</si>
  <si>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</si>
  <si>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</si>
  <si>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</si>
  <si>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</si>
  <si>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</si>
  <si>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</si>
  <si>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</si>
  <si>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</si>
  <si>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</si>
  <si>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</si>
  <si>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</si>
  <si>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</si>
  <si>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</si>
  <si>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</si>
  <si>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</si>
  <si>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</si>
  <si>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</si>
  <si>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</si>
  <si>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</si>
  <si>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</si>
  <si>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</si>
  <si>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</si>
  <si>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</si>
  <si>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</si>
  <si>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</si>
  <si>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</si>
  <si>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</si>
  <si>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</si>
  <si>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</si>
  <si>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</si>
  <si>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</si>
  <si>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</si>
  <si>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</si>
  <si>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</si>
  <si>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</si>
  <si>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</si>
  <si>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</si>
  <si>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</si>
  <si>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</si>
  <si>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</si>
  <si>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</si>
  <si>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</si>
  <si>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</si>
  <si>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Marlborough</t>
  </si>
  <si>
    <t>20220117SRT01</t>
  </si>
  <si>
    <t xml:space="preserve">The sample was slightly discoloured with no significant sediment </t>
  </si>
  <si>
    <t xml:space="preserve">The sample was clear with no significant sediment </t>
  </si>
  <si>
    <t>Lyon (Pre-tank)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</si>
</sst>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15" zoomScaleNormal="110" zoomScalePageLayoutView="115" workbookViewId="0">
      <selection activeCell="H12" sqref="H1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44578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8</v>
      </c>
      <c r="F9" s="92">
        <v>8.1</v>
      </c>
      <c r="G9" s="92">
        <v>8.3000000000000007</v>
      </c>
      <c r="H9" s="92">
        <v>7.5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65</v>
      </c>
      <c r="F10" s="91">
        <v>55</v>
      </c>
      <c r="G10" s="91">
        <v>65</v>
      </c>
      <c r="H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 t="s">
        <v>38</v>
      </c>
      <c r="F11" s="91">
        <v>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1.2869031107588667</v>
      </c>
      <c r="F12" s="93">
        <f t="shared" ref="F12:H12" si="0">2*(F10-(5*10^(F9-10)))/(1+(0.94*10^(F9-10)))*10^(6-F9)</f>
        <v>0.86255368511635133</v>
      </c>
      <c r="G12" s="93">
        <f t="shared" si="0"/>
        <v>0.63856678622056773</v>
      </c>
      <c r="H12" s="93">
        <f t="shared" si="0"/>
        <v>0.94487461950365192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v>-1.5</v>
      </c>
      <c r="F13" s="92">
        <f>+F9+0.5+VLOOKUP(F10,LSI!$F$2:$G$25,2)+VLOOKUP(F11,LSI!$H$2:$I$25,2)-12.1</f>
        <v>-1.5</v>
      </c>
      <c r="G13" s="92">
        <v>-1.1999999999999993</v>
      </c>
      <c r="H13" s="92">
        <v>-2.8000000000000007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0.18</v>
      </c>
      <c r="F14" s="91">
        <v>0.14000000000000001</v>
      </c>
      <c r="G14" s="91">
        <v>0.17</v>
      </c>
      <c r="H14" s="91">
        <v>0.01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110</v>
      </c>
      <c r="F16" s="91">
        <v>120</v>
      </c>
      <c r="G16" s="91">
        <v>120</v>
      </c>
      <c r="H16" s="91">
        <v>140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25</v>
      </c>
      <c r="F17" s="91">
        <v>65</v>
      </c>
      <c r="G17" s="91">
        <v>34</v>
      </c>
      <c r="H17" s="91">
        <v>79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46</v>
      </c>
      <c r="F18" s="91">
        <v>61</v>
      </c>
      <c r="G18" s="91">
        <v>60</v>
      </c>
      <c r="H18" s="91">
        <v>64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16</v>
      </c>
      <c r="F19" s="92">
        <f t="shared" ref="F19:H19" si="1">F20/10</f>
        <v>17.5</v>
      </c>
      <c r="G19" s="92">
        <f t="shared" si="1"/>
        <v>16.5</v>
      </c>
      <c r="H19" s="92">
        <f t="shared" si="1"/>
        <v>19.8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160</v>
      </c>
      <c r="F20" s="93">
        <v>175</v>
      </c>
      <c r="G20" s="93">
        <v>165</v>
      </c>
      <c r="H20" s="93">
        <v>198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8.7200000000000006</v>
      </c>
      <c r="F21" s="92">
        <v>8.61</v>
      </c>
      <c r="G21" s="92">
        <v>7.84</v>
      </c>
      <c r="H21" s="92">
        <v>1.81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20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75.5</v>
      </c>
      <c r="F23" s="92">
        <v>76</v>
      </c>
      <c r="G23" s="92">
        <v>66.400000000000006</v>
      </c>
      <c r="H23" s="92">
        <v>94.5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E0917E-7926-4E80-BF5A-86519EBE3B9F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2022-01-21T02:51:17Z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