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3772FAF7-3C07-42D4-901A-2A5A670079E4}" xr6:coauthVersionLast="47" xr6:coauthVersionMax="47" xr10:uidLastSave="{00000000-0000-0000-0000-000000000000}"/>
  <bookViews>
    <workbookView xWindow="2268" yWindow="36" windowWidth="18240" windowHeight="1206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5" i="1" l="1"/>
  <c r="J26" i="1"/>
  <c r="K26" i="1"/>
  <c r="K25" i="1"/>
  <c r="H26" i="1"/>
  <c r="H25" i="1"/>
  <c r="E26" i="1"/>
  <c r="E25" i="1"/>
  <c r="F25" i="1"/>
  <c r="F26" i="1"/>
  <c r="D25" i="4"/>
  <c r="D24" i="4"/>
  <c r="I25" i="1"/>
  <c r="I26" i="1"/>
  <c r="G25" i="1"/>
  <c r="G26" i="1"/>
  <c r="J1" i="7"/>
  <c r="J1" i="15"/>
  <c r="J1" i="1"/>
  <c r="J1" i="9"/>
  <c r="J1" i="10"/>
  <c r="J1" i="16"/>
  <c r="J1" i="14"/>
  <c r="J1" i="11"/>
  <c r="J1" i="12"/>
  <c r="J1" i="13"/>
  <c r="J1" i="4"/>
  <c r="J1" i="18"/>
</calcChain>
</file>

<file path=xl/sharedStrings.xml><?xml version="1.0" encoding="utf-8"?>
<sst xmlns="http://schemas.openxmlformats.org/spreadsheetml/2006/main" count="1186" uniqueCount="211">
  <si>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</si>
  <si>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</si>
  <si>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</si>
  <si>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</si>
  <si>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</si>
  <si>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</si>
  <si>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</si>
  <si>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</si>
  <si>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</si>
  <si>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</si>
  <si>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</si>
  <si>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</si>
  <si>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</si>
  <si>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</si>
  <si>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</si>
  <si>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</si>
  <si>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</si>
  <si>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</si>
  <si>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</si>
  <si>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</si>
  <si>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</si>
  <si>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</si>
  <si>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</si>
  <si>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</si>
  <si>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</si>
  <si>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</si>
  <si>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</si>
  <si>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</si>
  <si>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</si>
  <si>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</si>
  <si>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</si>
  <si>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</si>
  <si>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</si>
  <si>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</si>
  <si>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</si>
  <si>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</si>
  <si>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</si>
  <si>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</si>
  <si>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</si>
  <si>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</si>
  <si>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</si>
  <si>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</si>
  <si>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</si>
  <si>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</si>
  <si>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</si>
  <si>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</si>
  <si>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</si>
  <si>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</si>
  <si>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</si>
  <si>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</si>
  <si>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</si>
  <si>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</si>
  <si>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</si>
  <si>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</si>
  <si>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</si>
  <si>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</si>
  <si>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</si>
  <si>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</si>
  <si>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</si>
  <si>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</si>
  <si>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</si>
  <si>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</si>
  <si>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</si>
  <si>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</si>
  <si>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</si>
  <si>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</si>
  <si>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</si>
  <si>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</si>
  <si>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</si>
  <si>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</si>
  <si>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</si>
  <si>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</si>
  <si>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</si>
  <si>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</si>
  <si>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</si>
  <si>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</si>
  <si>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</si>
  <si>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</si>
  <si>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</si>
  <si>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</si>
  <si>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</si>
  <si>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</si>
  <si>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</si>
  <si>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</si>
  <si>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</si>
  <si>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</si>
  <si>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</si>
  <si>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</si>
  <si>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</si>
  <si>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</si>
  <si>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</si>
  <si>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</si>
  <si>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</si>
  <si>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</si>
  <si>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</si>
  <si>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</si>
  <si>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</si>
  <si>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</si>
  <si>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</si>
  <si>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</si>
  <si>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</si>
  <si>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</si>
  <si>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</si>
  <si>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</si>
  <si>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</si>
  <si>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</si>
  <si>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</si>
  <si>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</si>
  <si>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</si>
  <si>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</si>
  <si>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</si>
  <si>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</si>
  <si>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</si>
  <si>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</si>
  <si>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</si>
  <si>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</si>
  <si>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</si>
  <si>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</si>
  <si>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</si>
  <si>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</si>
  <si>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</si>
  <si>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</si>
  <si>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</si>
  <si>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</si>
  <si>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</si>
  <si>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</si>
  <si>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</si>
  <si>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</si>
  <si>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</si>
  <si>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</si>
  <si>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</si>
  <si>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</si>
  <si>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</si>
  <si>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</si>
  <si>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</si>
  <si>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</si>
  <si>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</si>
  <si>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</si>
  <si>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</si>
  <si>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</si>
  <si>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</si>
  <si>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</si>
  <si>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</si>
  <si>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</si>
  <si>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</si>
  <si>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</si>
  <si>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</si>
  <si>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</si>
  <si>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</si>
  <si>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</si>
  <si>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</si>
  <si>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</si>
  <si>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</si>
  <si>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</si>
  <si>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</si>
  <si>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</si>
  <si>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</si>
  <si>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</si>
  <si>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</si>
  <si>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</si>
  <si>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</si>
  <si>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</si>
  <si>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</si>
  <si>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</si>
  <si>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</si>
  <si>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</si>
  <si>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</si>
  <si>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</si>
  <si>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</si>
  <si>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</si>
  <si>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</si>
  <si>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</si>
  <si>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</si>
  <si>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</si>
  <si>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</si>
  <si>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</si>
  <si>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</si>
  <si>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</si>
  <si>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</si>
  <si>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</si>
  <si>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</si>
  <si>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</si>
  <si>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</si>
  <si>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</si>
  <si>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</si>
  <si>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</si>
  <si>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</si>
  <si>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</si>
  <si>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</si>
  <si>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</si>
  <si>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</si>
  <si>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</si>
  <si>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</si>
  <si>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</si>
  <si>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</si>
  <si>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</si>
  <si>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</si>
  <si>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</si>
  <si>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</si>
  <si>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</si>
  <si>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</si>
  <si>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</si>
  <si>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</si>
  <si>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</si>
  <si>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</si>
  <si>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</si>
  <si>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New Zealand Electrical &amp; Pump</t>
  </si>
  <si>
    <t>Submersible Pump</t>
  </si>
  <si>
    <t>20220121SRT01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</si>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</sst>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2" zoomScale="115" zoomScaleNormal="110" zoomScalePageLayoutView="115" workbookViewId="0">
      <selection activeCell="I23" sqref="I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44582</v>
      </c>
    </row>
    <row r="5" spans="1:10" ht="14.4">
      <c r="B5" s="79" t="s">
        <v>131</v>
      </c>
      <c r="C5" s="82" t="s">
        <v>132</v>
      </c>
      <c r="D5" s="85"/>
      <c r="E5" s="85"/>
      <c r="F5" s="86"/>
      <c r="G5" s="86"/>
      <c r="H5" s="79" t="s">
        <v>57</v>
      </c>
      <c r="I5" s="85"/>
      <c r="J5" s="81">
        <f ca="1">TODAY()</f>
        <v>44585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6.2</v>
      </c>
      <c r="F9" s="92">
        <v>6.1</v>
      </c>
      <c r="G9" s="92">
        <v>6.4</v>
      </c>
      <c r="H9" s="92">
        <v>6.4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20</v>
      </c>
      <c r="F10" s="91">
        <v>5</v>
      </c>
      <c r="G10" s="91">
        <v>30</v>
      </c>
      <c r="H10" s="91" t="s">
        <v>38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80</v>
      </c>
      <c r="F11" s="91">
        <v>118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25.233534488246697</v>
      </c>
      <c r="F12" s="93">
        <f t="shared" ref="F12:H12" si="0">2*(F10-(5*10^(F9-10)))/(1+(0.94*10^(F9-10)))*10^(6-F9)</f>
        <v>7.9413425767932946</v>
      </c>
      <c r="G12" s="93">
        <f t="shared" si="0"/>
        <v>23.879791800658744</v>
      </c>
      <c r="H12" s="93">
        <v>3.9791321634944454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-2.6999999999999993</v>
      </c>
      <c r="F13" s="92">
        <f>+F9+0.5+VLOOKUP(F10,LSI!$F$2:$G$25,2)+VLOOKUP(F11,LSI!$H$2:$I$25,2)-12.1</f>
        <v>-3.2000000000000011</v>
      </c>
      <c r="G13" s="92">
        <v>-3.5</v>
      </c>
      <c r="H13" s="92">
        <v>-4.1999999999999993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0.03</v>
      </c>
      <c r="F14" s="91">
        <v>0.73</v>
      </c>
      <c r="G14" s="91">
        <v>0.01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200</v>
      </c>
      <c r="F16" s="91">
        <v>190</v>
      </c>
      <c r="G16" s="91">
        <v>210</v>
      </c>
      <c r="H16" s="91">
        <v>170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48</v>
      </c>
      <c r="F17" s="91">
        <v>30</v>
      </c>
      <c r="G17" s="91">
        <v>105</v>
      </c>
      <c r="H17" s="91">
        <v>99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16</v>
      </c>
      <c r="F18" s="91">
        <v>16</v>
      </c>
      <c r="G18" s="91">
        <v>87</v>
      </c>
      <c r="H18" s="91">
        <v>77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27.8</v>
      </c>
      <c r="F19" s="92">
        <f t="shared" ref="F19:H19" si="1">F20/10</f>
        <v>27.4</v>
      </c>
      <c r="G19" s="92">
        <f t="shared" si="1"/>
        <v>29.7</v>
      </c>
      <c r="H19" s="92">
        <f t="shared" si="1"/>
        <v>24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278</v>
      </c>
      <c r="F20" s="93">
        <v>274</v>
      </c>
      <c r="G20" s="93">
        <v>297</v>
      </c>
      <c r="H20" s="93">
        <v>240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0.76</v>
      </c>
      <c r="F21" s="92">
        <v>46.69</v>
      </c>
      <c r="G21" s="92">
        <v>0.24</v>
      </c>
      <c r="H21" s="92">
        <v>0.09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96.6</v>
      </c>
      <c r="F23" s="92">
        <v>77</v>
      </c>
      <c r="G23" s="92">
        <v>82.9</v>
      </c>
      <c r="H23" s="92">
        <v>98.2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210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5A9DABA-DB69-411F-BE68-9FF8E960FA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2022-01-24T02:30:07Z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