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776613D7-516B-4A9D-A93E-64E4B378971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5" i="1"/>
  <c r="H26" i="1"/>
  <c r="K25" i="1"/>
  <c r="K26" i="1"/>
  <c r="D24" i="4"/>
  <c r="D25" i="4"/>
  <c r="G26" i="1"/>
  <c r="G25" i="1"/>
  <c r="F26" i="1"/>
  <c r="F25" i="1"/>
  <c r="I26" i="1"/>
  <c r="I25" i="1"/>
  <c r="J26" i="1"/>
  <c r="J25" i="1"/>
  <c r="E25" i="1"/>
  <c r="E26" i="1"/>
  <c r="J1" i="18"/>
  <c r="J1" i="16"/>
  <c r="J1" i="14"/>
  <c r="J1" i="10"/>
  <c r="J1" i="9"/>
  <c r="J1" i="12"/>
  <c r="J1" i="15"/>
  <c r="J1" i="13"/>
  <c r="J1" i="7"/>
  <c r="J1" i="1"/>
  <c r="J1" i="4"/>
  <c r="J1" i="11"/>
</calcChain>
</file>

<file path=xl/sharedStrings.xml><?xml version="1.0" encoding="utf-8"?>
<sst xmlns="http://schemas.openxmlformats.org/spreadsheetml/2006/main" count="1185" uniqueCount="212">
  <si>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</si>
  <si>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</si>
  <si>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</si>
  <si>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</si>
  <si>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</si>
  <si>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</si>
  <si>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</si>
  <si>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</si>
  <si>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</si>
  <si>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</si>
  <si>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</si>
  <si>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</si>
  <si>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</si>
  <si>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</si>
  <si>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</si>
  <si>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</si>
  <si>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</si>
  <si>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</si>
  <si>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</si>
  <si>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</si>
  <si>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</si>
  <si>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</si>
  <si>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</si>
  <si>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</si>
  <si>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</si>
  <si>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</si>
  <si>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</si>
  <si>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</si>
  <si>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</si>
  <si>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</si>
  <si>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</si>
  <si>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</si>
  <si>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</si>
  <si>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</si>
  <si>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</si>
  <si>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</si>
  <si>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</si>
  <si>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</si>
  <si>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</si>
  <si>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</si>
  <si>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</si>
  <si>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</si>
  <si>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</si>
  <si>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</si>
  <si>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</si>
  <si>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</si>
  <si>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</si>
  <si>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</si>
  <si>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</si>
  <si>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</si>
  <si>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</si>
  <si>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</si>
  <si>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</si>
  <si>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</si>
  <si>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</si>
  <si>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</si>
  <si>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</si>
  <si>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</si>
  <si>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</si>
  <si>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</si>
  <si>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</si>
  <si>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</si>
  <si>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</si>
  <si>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</si>
  <si>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</si>
  <si>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</si>
  <si>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</si>
  <si>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</si>
  <si>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</si>
  <si>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</si>
  <si>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</si>
  <si>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</si>
  <si>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</si>
  <si>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</si>
  <si>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</si>
  <si>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</si>
  <si>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</si>
  <si>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</si>
  <si>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</si>
  <si>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</si>
  <si>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</si>
  <si>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</si>
  <si>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</si>
  <si>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</si>
  <si>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</si>
  <si>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</si>
  <si>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</si>
  <si>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</si>
  <si>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</si>
  <si>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</si>
  <si>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</si>
  <si>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</si>
  <si>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</si>
  <si>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</si>
  <si>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</si>
  <si>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</si>
  <si>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</si>
  <si>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</si>
  <si>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</si>
  <si>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</si>
  <si>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</si>
  <si>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</si>
  <si>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</si>
  <si>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</si>
  <si>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</si>
  <si>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</si>
  <si>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</si>
  <si>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</si>
  <si>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</si>
  <si>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</si>
  <si>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</si>
  <si>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</si>
  <si>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</si>
  <si>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</si>
  <si>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</si>
  <si>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</si>
  <si>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</si>
  <si>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</si>
  <si>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</si>
  <si>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</si>
  <si>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</si>
  <si>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</si>
  <si>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</si>
  <si>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</si>
  <si>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</si>
  <si>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</si>
  <si>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</si>
  <si>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</si>
  <si>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</si>
  <si>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</si>
  <si>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</si>
  <si>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</si>
  <si>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</si>
  <si>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</si>
  <si>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</si>
  <si>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</si>
  <si>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</si>
  <si>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</si>
  <si>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</si>
  <si>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</si>
  <si>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</si>
  <si>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</si>
  <si>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</si>
  <si>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</si>
  <si>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</si>
  <si>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</si>
  <si>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</si>
  <si>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</si>
  <si>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</si>
  <si>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</si>
  <si>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</si>
  <si>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</si>
  <si>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</si>
  <si>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</si>
  <si>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</si>
  <si>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</si>
  <si>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</si>
  <si>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</si>
  <si>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</si>
  <si>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</si>
  <si>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</si>
  <si>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</si>
  <si>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</si>
  <si>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</si>
  <si>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</si>
  <si>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</si>
  <si>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</si>
  <si>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</si>
  <si>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</si>
  <si>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</si>
  <si>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</si>
  <si>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</si>
  <si>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</si>
  <si>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</si>
  <si>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</si>
  <si>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</si>
  <si>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</si>
  <si>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</si>
  <si>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</si>
  <si>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</si>
  <si>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</si>
  <si>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</si>
  <si>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</si>
  <si>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</si>
  <si>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</si>
  <si>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</si>
  <si>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</si>
  <si>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</si>
  <si>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</si>
  <si>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</si>
  <si>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</si>
  <si>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</si>
  <si>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</si>
  <si>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</si>
  <si>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</si>
  <si>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</si>
  <si>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</si>
  <si>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</si>
  <si>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</si>
  <si>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</si>
  <si>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</si>
  <si>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</si>
  <si>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</si>
  <si>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</si>
  <si>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</si>
  <si>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</si>
  <si>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20220127SRT02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</si>
  <si>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</si>
  <si>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</si>
  <si>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</si>
  <si>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Burton Farms Trust</t>
  </si>
  <si>
    <t>Water Solutions BOP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</si>
</sst>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E36" sqref="E3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211</v>
      </c>
      <c r="C3" s="85"/>
      <c r="D3" s="85"/>
      <c r="E3" s="85"/>
      <c r="F3" s="86"/>
      <c r="G3" s="86"/>
      <c r="H3" s="79" t="s">
        <v>148</v>
      </c>
      <c r="I3" s="85"/>
      <c r="J3" s="80" t="s">
        <v>206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44588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6.8</v>
      </c>
      <c r="F9" s="92">
        <v>6.7</v>
      </c>
      <c r="G9" s="92">
        <v>6.7</v>
      </c>
      <c r="H9" s="92">
        <v>6.3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135</v>
      </c>
      <c r="F10" s="91">
        <v>145</v>
      </c>
      <c r="G10" s="91">
        <v>135</v>
      </c>
      <c r="H10" s="91">
        <v>35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50</v>
      </c>
      <c r="F11" s="91">
        <v>50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42.765751833151413</v>
      </c>
      <c r="F12" s="93">
        <f t="shared" ref="F12:H12" si="0">2*(F10-(5*10^(F9-10)))/(1+(0.94*10^(F9-10)))*10^(6-F9)</f>
        <v>57.834360441566254</v>
      </c>
      <c r="G12" s="93">
        <f t="shared" si="0"/>
        <v>53.845714926347483</v>
      </c>
      <c r="H12" s="93">
        <f t="shared" si="0"/>
        <v>35.075527775306789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-1.4000000000000004</v>
      </c>
      <c r="F13" s="92">
        <f>+F9+0.5+VLOOKUP(F10,LSI!$F$2:$G$25,2)+VLOOKUP(F11,LSI!$H$2:$I$25,2)-12.1</f>
        <v>-1.5</v>
      </c>
      <c r="G13" s="92">
        <v>-2.5</v>
      </c>
      <c r="H13" s="92">
        <v>-3.5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0.7</v>
      </c>
      <c r="F14" s="91">
        <v>0.46</v>
      </c>
      <c r="G14" s="91">
        <v>0.09</v>
      </c>
      <c r="H14" s="91">
        <v>0.09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2.9</v>
      </c>
      <c r="F15" s="91">
        <v>1.7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160</v>
      </c>
      <c r="F16" s="91">
        <v>160</v>
      </c>
      <c r="G16" s="91">
        <v>140</v>
      </c>
      <c r="H16" s="91">
        <v>190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13</v>
      </c>
      <c r="F17" s="91">
        <v>50</v>
      </c>
      <c r="G17" s="91">
        <v>22</v>
      </c>
      <c r="H17" s="91">
        <v>115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34</v>
      </c>
      <c r="F18" s="91">
        <v>35</v>
      </c>
      <c r="G18" s="91">
        <v>89</v>
      </c>
      <c r="H18" s="91">
        <v>93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22.4</v>
      </c>
      <c r="F19" s="92">
        <f t="shared" ref="F19:H19" si="1">F20/10</f>
        <v>23.3</v>
      </c>
      <c r="G19" s="92">
        <f t="shared" si="1"/>
        <v>20</v>
      </c>
      <c r="H19" s="92">
        <f t="shared" si="1"/>
        <v>26.3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224</v>
      </c>
      <c r="F20" s="93">
        <v>233</v>
      </c>
      <c r="G20" s="93">
        <v>200</v>
      </c>
      <c r="H20" s="93">
        <v>263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4.6100000000000003</v>
      </c>
      <c r="F21" s="92">
        <v>2.2400000000000002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87.4</v>
      </c>
      <c r="F23" s="92">
        <v>88.7</v>
      </c>
      <c r="G23" s="92">
        <v>66.5</v>
      </c>
      <c r="H23" s="92">
        <v>96.6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207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3542D49-ED43-43AF-AC15-A4809B746379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a485ba0b-8b54-4b26-a1c0-8a4bc31186fb"/>
    <ds:schemaRef ds:uri="http://schemas.microsoft.com/sharepoint/v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2022-01-28T03:27:34Z</cp:lastPrinted>
  <dcterms:created xsi:type="dcterms:W3CDTF">2017-07-10T05:27:40Z</dcterms:created>
  <dcterms:modified xsi:type="dcterms:W3CDTF">2022-01-28T03:27:56Z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