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53CA4856-E7AD-4643-87D5-2B8D6F15C61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K26" i="1"/>
  <c r="K25" i="1"/>
  <c r="J26" i="1"/>
  <c r="J25" i="1"/>
  <c r="F25" i="1"/>
  <c r="F26" i="1"/>
  <c r="E26" i="1"/>
  <c r="E25" i="1"/>
  <c r="I25" i="1"/>
  <c r="I26" i="1"/>
  <c r="D24" i="4"/>
  <c r="D25" i="4"/>
  <c r="G25" i="1"/>
  <c r="G26" i="1"/>
  <c r="H25" i="1"/>
  <c r="H26" i="1"/>
  <c r="J1" i="18"/>
  <c r="J1" i="12"/>
  <c r="J1" i="10"/>
  <c r="J1" i="1"/>
  <c r="J1" i="11"/>
  <c r="J1" i="7"/>
  <c r="J1" i="14"/>
  <c r="J1" i="13"/>
  <c r="J1" i="15"/>
  <c r="J1" i="9"/>
  <c r="J1" i="4"/>
  <c r="J1" i="16"/>
</calcChain>
</file>

<file path=xl/sharedStrings.xml><?xml version="1.0" encoding="utf-8"?>
<sst xmlns="http://schemas.openxmlformats.org/spreadsheetml/2006/main" count="1187" uniqueCount="211">
  <si>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</si>
  <si>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</si>
  <si>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</si>
  <si>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</si>
  <si>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</si>
  <si>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</si>
  <si>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</si>
  <si>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</si>
  <si>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</si>
  <si>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</si>
  <si>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</si>
  <si>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</si>
  <si>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</si>
  <si>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</si>
  <si>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</si>
  <si>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</si>
  <si>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</si>
  <si>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</si>
  <si>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</si>
  <si>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</si>
  <si>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</si>
  <si>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</si>
  <si>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</si>
  <si>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</si>
  <si>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</si>
  <si>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</si>
  <si>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</si>
  <si>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</si>
  <si>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</si>
  <si>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</si>
  <si>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</si>
  <si>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</si>
  <si>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</si>
  <si>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</si>
  <si>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</si>
  <si>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</si>
  <si>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</si>
  <si>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</si>
  <si>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</si>
  <si>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</si>
  <si>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</si>
  <si>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</si>
  <si>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</si>
  <si>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</si>
  <si>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</si>
  <si>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</si>
  <si>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</si>
  <si>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</si>
  <si>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</si>
  <si>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</si>
  <si>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</si>
  <si>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</si>
  <si>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</si>
  <si>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</si>
  <si>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</si>
  <si>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</si>
  <si>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</si>
  <si>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</si>
  <si>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</si>
  <si>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</si>
  <si>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</si>
  <si>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</si>
  <si>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</si>
  <si>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</si>
  <si>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</si>
  <si>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</si>
  <si>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</si>
  <si>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</si>
  <si>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</si>
  <si>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</si>
  <si>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</si>
  <si>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</si>
  <si>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</si>
  <si>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</si>
  <si>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</si>
  <si>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</si>
  <si>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</si>
  <si>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</si>
  <si>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</si>
  <si>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</si>
  <si>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</si>
  <si>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</si>
  <si>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</si>
  <si>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</si>
  <si>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</si>
  <si>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</si>
  <si>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</si>
  <si>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</si>
  <si>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</si>
  <si>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</si>
  <si>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</si>
  <si>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</si>
  <si>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</si>
  <si>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</si>
  <si>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</si>
  <si>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</si>
  <si>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</si>
  <si>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</si>
  <si>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</si>
  <si>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</si>
  <si>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</si>
  <si>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</si>
  <si>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</si>
  <si>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</si>
  <si>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</si>
  <si>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</si>
  <si>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</si>
  <si>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</si>
  <si>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</si>
  <si>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</si>
  <si>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</si>
  <si>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</si>
  <si>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</si>
  <si>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</si>
  <si>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</si>
  <si>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</si>
  <si>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</si>
  <si>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</si>
  <si>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</si>
  <si>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</si>
  <si>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</si>
  <si>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</si>
  <si>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</si>
  <si>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</si>
  <si>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</si>
  <si>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</si>
  <si>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</si>
  <si>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</si>
  <si>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</si>
  <si>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</si>
  <si>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</si>
  <si>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</si>
  <si>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</si>
  <si>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</si>
  <si>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</si>
  <si>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</si>
  <si>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</si>
  <si>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</si>
  <si>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</si>
  <si>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</si>
  <si>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</si>
  <si>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</si>
  <si>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</si>
  <si>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</si>
  <si>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</si>
  <si>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</si>
  <si>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</si>
  <si>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</si>
  <si>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</si>
  <si>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</si>
  <si>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</si>
  <si>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</si>
  <si>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</si>
  <si>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</si>
  <si>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</si>
  <si>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</si>
  <si>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</si>
  <si>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</si>
  <si>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</si>
  <si>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</si>
  <si>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</si>
  <si>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</si>
  <si>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</si>
  <si>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</si>
  <si>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</si>
  <si>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</si>
  <si>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</si>
  <si>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</si>
  <si>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</si>
  <si>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</si>
  <si>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</si>
  <si>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</si>
  <si>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</si>
  <si>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</si>
  <si>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</si>
  <si>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</si>
  <si>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</si>
  <si>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</si>
  <si>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</si>
  <si>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</si>
  <si>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</si>
  <si>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</si>
  <si>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</si>
  <si>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</si>
  <si>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</si>
  <si>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</si>
  <si>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</si>
  <si>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</si>
  <si>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</si>
  <si>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</si>
  <si>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</si>
  <si>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</si>
  <si>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</si>
  <si>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</si>
  <si>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</si>
  <si>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</si>
  <si>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</si>
  <si>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</si>
  <si>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</si>
  <si>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</si>
  <si>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</si>
  <si>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</si>
  <si>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</si>
  <si>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</si>
  <si>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</si>
  <si>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</si>
  <si>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Cosmin Croitoru</t>
  </si>
  <si>
    <t>20220225SRT01</t>
  </si>
  <si>
    <t xml:space="preserve">The sample was clear with no significant sediment </t>
  </si>
  <si>
    <t xml:space="preserve">The sample was slightly discoloured with no significant sediment </t>
  </si>
  <si>
    <t xml:space="preserve">PGG Wrightson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</si>
</sst>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4" zoomScale="115" zoomScaleNormal="110" zoomScalePageLayoutView="115" workbookViewId="0">
      <selection activeCell="H11" sqref="H1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44617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7.5</v>
      </c>
      <c r="F9" s="92">
        <v>7.6</v>
      </c>
      <c r="G9" s="92">
        <v>8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50</v>
      </c>
      <c r="F10" s="91">
        <v>60</v>
      </c>
      <c r="G10" s="91">
        <v>60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35</v>
      </c>
      <c r="F11" s="91">
        <v>25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3.1519084829727344</v>
      </c>
      <c r="F12" s="93">
        <f t="shared" ref="F12:H12" si="0">2*(F10-(5*10^(F9-10)))/(1+(0.94*10^(F9-10)))*10^(6-F9)</f>
        <v>3.0020295007890119</v>
      </c>
      <c r="G12" s="93">
        <f t="shared" si="0"/>
        <v>1.1878343570437884</v>
      </c>
      <c r="H12" s="93">
        <f t="shared" si="0"/>
        <v>0.94487461950365192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-1.2999999999999989</v>
      </c>
      <c r="F13" s="92">
        <f>+F9+0.5+VLOOKUP(F10,LSI!$F$2:$G$25,2)+VLOOKUP(F11,LSI!$H$2:$I$25,2)-12.1</f>
        <v>-1.2999999999999989</v>
      </c>
      <c r="G13" s="92">
        <v>-1.5999999999999996</v>
      </c>
      <c r="H13" s="92">
        <v>-2.8000000000000007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>
        <v>0.28000000000000003</v>
      </c>
      <c r="G14" s="91">
        <v>0.26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210</v>
      </c>
      <c r="F16" s="91">
        <v>210</v>
      </c>
      <c r="G16" s="91">
        <v>200</v>
      </c>
      <c r="H16" s="91">
        <v>230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20</v>
      </c>
      <c r="F17" s="91">
        <v>17</v>
      </c>
      <c r="G17" s="91">
        <v>18</v>
      </c>
      <c r="H17" s="91">
        <v>55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12</v>
      </c>
      <c r="F18" s="91">
        <v>12</v>
      </c>
      <c r="G18" s="91">
        <v>41</v>
      </c>
      <c r="H18" s="91">
        <v>43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30.9</v>
      </c>
      <c r="F19" s="92">
        <f t="shared" ref="F19:H19" si="1">F20/10</f>
        <v>30.1</v>
      </c>
      <c r="G19" s="92">
        <f t="shared" si="1"/>
        <v>28.3</v>
      </c>
      <c r="H19" s="92">
        <f t="shared" si="1"/>
        <v>33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309</v>
      </c>
      <c r="F20" s="93">
        <v>301</v>
      </c>
      <c r="G20" s="93">
        <v>283</v>
      </c>
      <c r="H20" s="93">
        <v>330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 t="s">
        <v>41</v>
      </c>
      <c r="F21" s="92">
        <v>3.58</v>
      </c>
      <c r="G21" s="92">
        <v>3.62</v>
      </c>
      <c r="H21" s="92">
        <v>0.3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99.7</v>
      </c>
      <c r="F23" s="92">
        <v>98.8</v>
      </c>
      <c r="G23" s="92">
        <v>70.5</v>
      </c>
      <c r="H23" s="92">
        <v>99.1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44620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44620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B782A8-06BD-4B4E-B76C-6041BC68F5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2022-02-28T03:03:10Z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