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3 March\"/>
    </mc:Choice>
  </mc:AlternateContent>
  <xr:revisionPtr revIDLastSave="0" documentId="13_ncr:1_{62878AC2-E468-4701-AE00-C78845CEF52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9" l="1"/>
  <c r="J5" i="4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G12" i="9" l="1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D24" i="4" l="1"/>
  <c r="D25" i="4"/>
  <c r="H25" i="1"/>
  <c r="H26" i="1"/>
  <c r="K26" i="1"/>
  <c r="K25" i="1"/>
  <c r="I25" i="1"/>
  <c r="I26" i="1"/>
  <c r="G26" i="1"/>
  <c r="G25" i="1"/>
  <c r="J26" i="1"/>
  <c r="J25" i="1"/>
  <c r="F25" i="1"/>
  <c r="F26" i="1"/>
  <c r="E25" i="1"/>
  <c r="E26" i="1"/>
  <c r="J1" i="14"/>
  <c r="J1" i="12"/>
  <c r="J1" i="1"/>
  <c r="J1" i="13"/>
  <c r="J1" i="11"/>
  <c r="J1" i="9"/>
  <c r="J1" i="15"/>
  <c r="J1" i="10"/>
  <c r="J1" i="18"/>
  <c r="J1" i="16"/>
  <c r="J1" i="4"/>
  <c r="J1" i="7"/>
</calcChain>
</file>

<file path=xl/sharedStrings.xml><?xml version="1.0" encoding="utf-8"?>
<sst xmlns="http://schemas.openxmlformats.org/spreadsheetml/2006/main" count="1183" uniqueCount="213">
  <si>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</si>
  <si>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</si>
  <si>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</si>
  <si>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</si>
  <si>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</si>
  <si>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</si>
  <si>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</si>
  <si>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</si>
  <si>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</si>
  <si>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</si>
  <si>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</si>
  <si>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</si>
  <si>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</si>
  <si>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</si>
  <si>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</si>
  <si>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</si>
  <si>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</si>
  <si>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</si>
  <si>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</si>
  <si>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</si>
  <si>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</si>
  <si>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</si>
  <si>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</si>
  <si>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</si>
  <si>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</si>
  <si>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</si>
  <si>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</si>
  <si>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</si>
  <si>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</si>
  <si>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</si>
  <si>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</si>
  <si>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</si>
  <si>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</si>
  <si>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</si>
  <si>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</si>
  <si>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</si>
  <si>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</si>
  <si>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</si>
  <si>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</si>
  <si>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</si>
  <si>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</si>
  <si>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</si>
  <si>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</si>
  <si>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</si>
  <si>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</si>
  <si>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</si>
  <si>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</si>
  <si>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</si>
  <si>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</si>
  <si>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</si>
  <si>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</si>
  <si>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</si>
  <si>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</si>
  <si>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</si>
  <si>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</si>
  <si>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</si>
  <si>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</si>
  <si>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</si>
  <si>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</si>
  <si>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</si>
  <si>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</si>
  <si>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</si>
  <si>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</si>
  <si>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</si>
  <si>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</si>
  <si>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</si>
  <si>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</si>
  <si>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</si>
  <si>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</si>
  <si>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</si>
  <si>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</si>
  <si>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</si>
  <si>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</si>
  <si>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</si>
  <si>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</si>
  <si>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</si>
  <si>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</si>
  <si>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</si>
  <si>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</si>
  <si>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</si>
  <si>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</si>
  <si>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</si>
  <si>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</si>
  <si>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</si>
  <si>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</si>
  <si>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</si>
  <si>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</si>
  <si>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</si>
  <si>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</si>
  <si>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</si>
  <si>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</si>
  <si>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</si>
  <si>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</si>
  <si>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</si>
  <si>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</si>
  <si>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</si>
  <si>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</si>
  <si>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</si>
  <si>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</si>
  <si>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</si>
  <si>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</si>
  <si>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</si>
  <si>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</si>
  <si>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</si>
  <si>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</si>
  <si>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</si>
  <si>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</si>
  <si>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</si>
  <si>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</si>
  <si>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</si>
  <si>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</si>
  <si>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</si>
  <si>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</si>
  <si>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</si>
  <si>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</si>
  <si>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</si>
  <si>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</si>
  <si>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</si>
  <si>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</si>
  <si>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</si>
  <si>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</si>
  <si>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</si>
  <si>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</si>
  <si>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</si>
  <si>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</si>
  <si>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</si>
  <si>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</si>
  <si>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</si>
  <si>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</si>
  <si>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</si>
  <si>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</si>
  <si>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</si>
  <si>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</si>
  <si>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</si>
  <si>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</si>
  <si>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</si>
  <si>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</si>
  <si>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</si>
  <si>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</si>
  <si>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</si>
  <si>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</si>
  <si>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</si>
  <si>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</si>
  <si>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</si>
  <si>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</si>
  <si>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</si>
  <si>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</si>
  <si>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</si>
  <si>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</si>
  <si>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</si>
  <si>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</si>
  <si>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</si>
  <si>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</si>
  <si>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</si>
  <si>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</si>
  <si>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</si>
  <si>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</si>
  <si>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</si>
  <si>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</si>
  <si>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</si>
  <si>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</si>
  <si>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</si>
  <si>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</si>
  <si>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</si>
  <si>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</si>
  <si>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</si>
  <si>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</si>
  <si>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</si>
  <si>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</si>
  <si>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</si>
  <si>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</si>
  <si>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</si>
  <si>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</si>
  <si>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</si>
  <si>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</si>
  <si>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</si>
  <si>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</si>
  <si>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</si>
  <si>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</si>
  <si>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</si>
  <si>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</si>
  <si>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</si>
  <si>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</si>
  <si>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</si>
  <si>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</si>
  <si>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</si>
  <si>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</si>
  <si>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</si>
  <si>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</si>
  <si>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</si>
  <si>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</si>
  <si>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</si>
  <si>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</si>
  <si>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</si>
  <si>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</si>
  <si>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</si>
  <si>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</si>
  <si>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</si>
  <si>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</si>
  <si>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</si>
  <si>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</si>
  <si>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</si>
  <si>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</si>
  <si>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</si>
  <si>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</si>
  <si>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</si>
  <si>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All Water Pumps &amp; Supplies</t>
  </si>
  <si>
    <t>Rodney</t>
  </si>
  <si>
    <t>20220325SRT01</t>
  </si>
  <si>
    <t xml:space="preserve">The sample was slightly discoloured with some significant sediment </t>
  </si>
  <si>
    <t xml:space="preserve">The sample was discoloured with no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</si>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</sst>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44648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44648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0" zoomScale="115" zoomScaleNormal="110" zoomScalePageLayoutView="115" workbookViewId="0">
      <selection activeCell="G23" sqref="G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44645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7.5</v>
      </c>
      <c r="F9" s="92">
        <v>7.4</v>
      </c>
      <c r="G9" s="92">
        <v>7.6</v>
      </c>
      <c r="H9" s="92">
        <v>7.3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205</v>
      </c>
      <c r="F10" s="91">
        <v>200</v>
      </c>
      <c r="G10" s="91">
        <v>200</v>
      </c>
      <c r="H10" s="91">
        <v>65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130</v>
      </c>
      <c r="F11" s="91">
        <v>125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12.925915592621529</v>
      </c>
      <c r="F12" s="93">
        <f t="shared" ref="F12:H12" si="0">2*(F10-(5*10^(F9-10)))/(1+(0.94*10^(F9-10)))*10^(6-F9)</f>
        <v>15.885777748733707</v>
      </c>
      <c r="G12" s="93">
        <f t="shared" si="0"/>
        <v>10.009089636700546</v>
      </c>
      <c r="H12" s="93">
        <f t="shared" si="0"/>
        <v>6.5022387854636685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-9.9999999999999645E-2</v>
      </c>
      <c r="F13" s="92">
        <f>+F9+0.5+VLOOKUP(F10,LSI!$F$2:$G$25,2)+VLOOKUP(F11,LSI!$H$2:$I$25,2)-12.1</f>
        <v>-0.19999999999999929</v>
      </c>
      <c r="G13" s="92">
        <v>-1.4000000000000004</v>
      </c>
      <c r="H13" s="92">
        <v>-2.2000000000000011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0.94</v>
      </c>
      <c r="F14" s="91">
        <v>1.44</v>
      </c>
      <c r="G14" s="91">
        <v>0.94</v>
      </c>
      <c r="H14" s="91">
        <v>0.18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0.06</v>
      </c>
      <c r="F15" s="91">
        <v>0.06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320</v>
      </c>
      <c r="F16" s="91">
        <v>350</v>
      </c>
      <c r="G16" s="91">
        <v>310</v>
      </c>
      <c r="H16" s="91">
        <v>390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61</v>
      </c>
      <c r="F17" s="91">
        <v>72</v>
      </c>
      <c r="G17" s="91">
        <v>46</v>
      </c>
      <c r="H17" s="91">
        <v>185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37</v>
      </c>
      <c r="F18" s="91">
        <v>38</v>
      </c>
      <c r="G18" s="91">
        <v>130</v>
      </c>
      <c r="H18" s="91">
        <v>140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45.7</v>
      </c>
      <c r="F19" s="92">
        <f t="shared" ref="F19:H19" si="1">F20/10</f>
        <v>48.6</v>
      </c>
      <c r="G19" s="92">
        <f t="shared" si="1"/>
        <v>43.1</v>
      </c>
      <c r="H19" s="92">
        <f t="shared" si="1"/>
        <v>55.2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457</v>
      </c>
      <c r="F20" s="93">
        <v>486</v>
      </c>
      <c r="G20" s="93">
        <v>431</v>
      </c>
      <c r="H20" s="93">
        <v>552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8.5</v>
      </c>
      <c r="F21" s="92">
        <v>14.41</v>
      </c>
      <c r="G21" s="92">
        <v>2.16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>
        <v>40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88.2</v>
      </c>
      <c r="F23" s="92">
        <v>80.7</v>
      </c>
      <c r="G23" s="92">
        <v>72.400000000000006</v>
      </c>
      <c r="H23" s="92">
        <v>93.8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212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44648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44648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44648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52302C-1720-4B40-854B-22DD6731E0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2022-03-28T04:04:26Z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