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EC7A4DA4-5CF1-479D-B92C-1C7CF6724C8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D25" i="4"/>
  <c r="D24" i="4"/>
  <c r="J26" i="1"/>
  <c r="J25" i="1"/>
  <c r="H25" i="1"/>
  <c r="H26" i="1"/>
  <c r="F25" i="1"/>
  <c r="F26" i="1"/>
  <c r="E26" i="1"/>
  <c r="E25" i="1"/>
  <c r="K26" i="1"/>
  <c r="K25" i="1"/>
  <c r="G26" i="1"/>
  <c r="G25" i="1"/>
  <c r="I25" i="1"/>
  <c r="I26" i="1"/>
  <c r="J1" i="15"/>
  <c r="J1" i="7"/>
  <c r="J1" i="11"/>
  <c r="J1" i="16"/>
  <c r="J1" i="1"/>
  <c r="J1" i="13"/>
  <c r="J1" i="9"/>
  <c r="J1" i="10"/>
  <c r="J1" i="18"/>
  <c r="J1" i="14"/>
  <c r="J1" i="4"/>
  <c r="J1" i="12"/>
</calcChain>
</file>

<file path=xl/sharedStrings.xml><?xml version="1.0" encoding="utf-8"?>
<sst xmlns="http://schemas.openxmlformats.org/spreadsheetml/2006/main" count="1187" uniqueCount="211">
  <si>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</si>
  <si>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</si>
  <si>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</si>
  <si>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</si>
  <si>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</si>
  <si>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</si>
  <si>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</si>
  <si>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</si>
  <si>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</si>
  <si>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</si>
  <si>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</si>
  <si>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</si>
  <si>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</si>
  <si>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</si>
  <si>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</si>
  <si>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</si>
  <si>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</si>
  <si>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</si>
  <si>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</si>
  <si>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</si>
  <si>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</si>
  <si>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</si>
  <si>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</si>
  <si>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</si>
  <si>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</si>
  <si>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</si>
  <si>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</si>
  <si>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</si>
  <si>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</si>
  <si>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</si>
  <si>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</si>
  <si>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</si>
  <si>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</si>
  <si>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</si>
  <si>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</si>
  <si>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</si>
  <si>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</si>
  <si>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</si>
  <si>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</si>
  <si>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</si>
  <si>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</si>
  <si>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</si>
  <si>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</si>
  <si>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</si>
  <si>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</si>
  <si>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</si>
  <si>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</si>
  <si>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</si>
  <si>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</si>
  <si>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</si>
  <si>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</si>
  <si>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</si>
  <si>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</si>
  <si>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</si>
  <si>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</si>
  <si>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</si>
  <si>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</si>
  <si>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</si>
  <si>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</si>
  <si>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</si>
  <si>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</si>
  <si>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</si>
  <si>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</si>
  <si>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</si>
  <si>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</si>
  <si>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</si>
  <si>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</si>
  <si>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</si>
  <si>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</si>
  <si>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</si>
  <si>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</si>
  <si>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</si>
  <si>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</si>
  <si>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</si>
  <si>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</si>
  <si>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</si>
  <si>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</si>
  <si>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</si>
  <si>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</si>
  <si>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</si>
  <si>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</si>
  <si>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</si>
  <si>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</si>
  <si>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</si>
  <si>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</si>
  <si>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</si>
  <si>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</si>
  <si>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</si>
  <si>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</si>
  <si>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</si>
  <si>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</si>
  <si>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</si>
  <si>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</si>
  <si>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</si>
  <si>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</si>
  <si>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</si>
  <si>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</si>
  <si>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</si>
  <si>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</si>
  <si>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</si>
  <si>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</si>
  <si>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</si>
  <si>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</si>
  <si>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</si>
  <si>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</si>
  <si>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</si>
  <si>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</si>
  <si>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</si>
  <si>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</si>
  <si>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</si>
  <si>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</si>
  <si>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</si>
  <si>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</si>
  <si>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</si>
  <si>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</si>
  <si>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</si>
  <si>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</si>
  <si>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</si>
  <si>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</si>
  <si>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</si>
  <si>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</si>
  <si>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</si>
  <si>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</si>
  <si>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</si>
  <si>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</si>
  <si>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</si>
  <si>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</si>
  <si>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</si>
  <si>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</si>
  <si>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</si>
  <si>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</si>
  <si>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</si>
  <si>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</si>
  <si>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</si>
  <si>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</si>
  <si>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</si>
  <si>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</si>
  <si>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</si>
  <si>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</si>
  <si>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</si>
  <si>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</si>
  <si>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</si>
  <si>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</si>
  <si>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</si>
  <si>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</si>
  <si>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</si>
  <si>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</si>
  <si>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</si>
  <si>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</si>
  <si>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</si>
  <si>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</si>
  <si>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</si>
  <si>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</si>
  <si>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</si>
  <si>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</si>
  <si>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</si>
  <si>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</si>
  <si>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</si>
  <si>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</si>
  <si>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</si>
  <si>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</si>
  <si>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</si>
  <si>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</si>
  <si>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</si>
  <si>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</si>
  <si>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</si>
  <si>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</si>
  <si>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</si>
  <si>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</si>
  <si>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</si>
  <si>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</si>
  <si>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</si>
  <si>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</si>
  <si>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</si>
  <si>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</si>
  <si>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</si>
  <si>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</si>
  <si>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</si>
  <si>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</si>
  <si>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</si>
  <si>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</si>
  <si>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</si>
  <si>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</si>
  <si>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</si>
  <si>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</si>
  <si>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</si>
  <si>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</si>
  <si>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</si>
  <si>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</si>
  <si>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</si>
  <si>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</si>
  <si>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</si>
  <si>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</si>
  <si>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</si>
  <si>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</si>
  <si>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</si>
  <si>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</si>
  <si>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</si>
  <si>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</si>
  <si>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</si>
  <si>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</si>
  <si>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</si>
  <si>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</si>
  <si>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</si>
  <si>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</si>
  <si>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</si>
  <si>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Auckland</t>
  </si>
  <si>
    <t>20220407SRT01</t>
  </si>
  <si>
    <t xml:space="preserve">The sample was clear with some significant sediment </t>
  </si>
  <si>
    <t xml:space="preserve">The sample was clear with no significant sediment </t>
  </si>
  <si>
    <t>David Karaha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</si>
</sst>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44658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7.6</v>
      </c>
      <c r="F9" s="92">
        <v>7.7</v>
      </c>
      <c r="G9" s="92">
        <v>7.7</v>
      </c>
      <c r="H9" s="92">
        <v>7.6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110</v>
      </c>
      <c r="F10" s="91">
        <v>105</v>
      </c>
      <c r="G10" s="91">
        <v>100</v>
      </c>
      <c r="H10" s="91">
        <v>35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5.5045509779002737</v>
      </c>
      <c r="F12" s="93">
        <f t="shared" ref="F12:H12" si="0">2*(F10-(5*10^(F9-10)))/(1+(0.94*10^(F9-10)))*10^(6-F9)</f>
        <v>4.1694081127265683</v>
      </c>
      <c r="G12" s="93">
        <f t="shared" si="0"/>
        <v>3.9708174735047814</v>
      </c>
      <c r="H12" s="93">
        <f t="shared" si="0"/>
        <v>1.7507687622333812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-1.2000000000000011</v>
      </c>
      <c r="F13" s="92">
        <f>+F9+0.5+VLOOKUP(F10,LSI!$F$2:$G$25,2)+VLOOKUP(F11,LSI!$H$2:$I$25,2)-12.1</f>
        <v>-0.90000000000000036</v>
      </c>
      <c r="G13" s="92">
        <v>-1.6000000000000014</v>
      </c>
      <c r="H13" s="92">
        <v>-2.2000000000000011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0.96</v>
      </c>
      <c r="F14" s="91">
        <v>1.22</v>
      </c>
      <c r="G14" s="91">
        <v>0.44</v>
      </c>
      <c r="H14" s="91">
        <v>0.06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0.02</v>
      </c>
      <c r="F15" s="91">
        <v>0.01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220</v>
      </c>
      <c r="F16" s="91">
        <v>220</v>
      </c>
      <c r="G16" s="91">
        <v>230</v>
      </c>
      <c r="H16" s="91">
        <v>260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42</v>
      </c>
      <c r="F17" s="91">
        <v>28</v>
      </c>
      <c r="G17" s="91">
        <v>34</v>
      </c>
      <c r="H17" s="91">
        <v>105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62</v>
      </c>
      <c r="F18" s="91">
        <v>57</v>
      </c>
      <c r="G18" s="91">
        <v>73</v>
      </c>
      <c r="H18" s="91">
        <v>74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31.3</v>
      </c>
      <c r="F19" s="92">
        <f t="shared" ref="F19:H19" si="1">F20/10</f>
        <v>31.5</v>
      </c>
      <c r="G19" s="92">
        <f t="shared" si="1"/>
        <v>32</v>
      </c>
      <c r="H19" s="92">
        <f t="shared" si="1"/>
        <v>37.1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313</v>
      </c>
      <c r="F20" s="93">
        <v>315</v>
      </c>
      <c r="G20" s="93">
        <v>320</v>
      </c>
      <c r="H20" s="93">
        <v>371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83.9</v>
      </c>
      <c r="F23" s="92">
        <v>83.5</v>
      </c>
      <c r="G23" s="92">
        <v>58.3</v>
      </c>
      <c r="H23" s="92">
        <v>97.5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262608695652173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45A405-FB17-4C94-8DCC-65F2E8E1F719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9e3d8395-3b78-4cee-bcbb-a4d4a59b9b21"/>
    <ds:schemaRef ds:uri="a485ba0b-8b54-4b26-a1c0-8a4bc31186f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2022-04-08T03:06:55Z</cp:lastPrinted>
  <dcterms:created xsi:type="dcterms:W3CDTF">2017-07-10T05:27:40Z</dcterms:created>
  <dcterms:modified xsi:type="dcterms:W3CDTF">2022-04-08T03:07:12Z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