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E00FA23A-9DE6-4F40-BFC1-10EC6D9B005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 l="1"/>
  <c r="H25" i="1"/>
  <c r="G26" i="1"/>
  <c r="G25" i="1"/>
  <c r="J26" i="1"/>
  <c r="J25" i="1"/>
  <c r="F25" i="1"/>
  <c r="F26" i="1"/>
  <c r="I26" i="1"/>
  <c r="I25" i="1"/>
  <c r="D25" i="4"/>
  <c r="D24" i="4"/>
  <c r="K26" i="1"/>
  <c r="K25" i="1"/>
  <c r="E26" i="1"/>
  <c r="E25" i="1"/>
  <c r="J1" i="9"/>
  <c r="J1" i="16"/>
  <c r="J1" i="12"/>
  <c r="J1" i="1"/>
  <c r="J1" i="11"/>
  <c r="J1" i="7"/>
  <c r="J1" i="18"/>
  <c r="J1" i="15"/>
  <c r="J1" i="10"/>
  <c r="J1" i="14"/>
  <c r="J1" i="4"/>
  <c r="J1" i="13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<sst xmlns="http://schemas.openxmlformats.org/spreadsheetml/2006/main" count="1185" uniqueCount="212">
  <si>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</si>
  <si>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</si>
  <si>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</si>
  <si>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</si>
  <si>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</si>
  <si>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</si>
  <si>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</si>
  <si>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</si>
  <si>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</si>
  <si>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</si>
  <si>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</si>
  <si>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</si>
  <si>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</si>
  <si>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</si>
  <si>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</si>
  <si>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</si>
  <si>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</si>
  <si>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</si>
  <si>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</si>
  <si>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</si>
  <si>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</si>
  <si>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</si>
  <si>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</si>
  <si>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</si>
  <si>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</si>
  <si>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</si>
  <si>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</si>
  <si>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</si>
  <si>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</si>
  <si>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</si>
  <si>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</si>
  <si>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</si>
  <si>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</si>
  <si>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</si>
  <si>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</si>
  <si>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</si>
  <si>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</si>
  <si>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</si>
  <si>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</si>
  <si>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</si>
  <si>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</si>
  <si>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</si>
  <si>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</si>
  <si>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</si>
  <si>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</si>
  <si>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</si>
  <si>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</si>
  <si>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</si>
  <si>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</si>
  <si>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</si>
  <si>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</si>
  <si>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</si>
  <si>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</si>
  <si>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</si>
  <si>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</si>
  <si>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</si>
  <si>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</si>
  <si>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</si>
  <si>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</si>
  <si>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</si>
  <si>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</si>
  <si>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</si>
  <si>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</si>
  <si>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</si>
  <si>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</si>
  <si>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</si>
  <si>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</si>
  <si>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</si>
  <si>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</si>
  <si>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</si>
  <si>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</si>
  <si>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</si>
  <si>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</si>
  <si>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</si>
  <si>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</si>
  <si>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</si>
  <si>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</si>
  <si>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</si>
  <si>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</si>
  <si>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</si>
  <si>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</si>
  <si>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</si>
  <si>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</si>
  <si>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</si>
  <si>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</si>
  <si>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</si>
  <si>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</si>
  <si>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</si>
  <si>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</si>
  <si>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</si>
  <si>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</si>
  <si>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</si>
  <si>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</si>
  <si>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</si>
  <si>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</si>
  <si>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</si>
  <si>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</si>
  <si>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</si>
  <si>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</si>
  <si>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</si>
  <si>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</si>
  <si>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</si>
  <si>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</si>
  <si>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</si>
  <si>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</si>
  <si>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</si>
  <si>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</si>
  <si>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</si>
  <si>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</si>
  <si>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</si>
  <si>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</si>
  <si>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</si>
  <si>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</si>
  <si>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</si>
  <si>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</si>
  <si>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</si>
  <si>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</si>
  <si>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</si>
  <si>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</si>
  <si>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</si>
  <si>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</si>
  <si>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</si>
  <si>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</si>
  <si>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</si>
  <si>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</si>
  <si>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</si>
  <si>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</si>
  <si>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</si>
  <si>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</si>
  <si>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</si>
  <si>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</si>
  <si>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</si>
  <si>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</si>
  <si>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</si>
  <si>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</si>
  <si>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</si>
  <si>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</si>
  <si>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</si>
  <si>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</si>
  <si>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</si>
  <si>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</si>
  <si>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</si>
  <si>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</si>
  <si>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</si>
  <si>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</si>
  <si>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</si>
  <si>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</si>
  <si>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</si>
  <si>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</si>
  <si>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</si>
  <si>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</si>
  <si>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</si>
  <si>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</si>
  <si>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</si>
  <si>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</si>
  <si>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</si>
  <si>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</si>
  <si>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</si>
  <si>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</si>
  <si>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</si>
  <si>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</si>
  <si>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</si>
  <si>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</si>
  <si>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</si>
  <si>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</si>
  <si>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</si>
  <si>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</si>
  <si>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</si>
  <si>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</si>
  <si>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</si>
  <si>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</si>
  <si>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</si>
  <si>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</si>
  <si>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</si>
  <si>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</si>
  <si>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</si>
  <si>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</si>
  <si>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</si>
  <si>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</si>
  <si>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</si>
  <si>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</si>
  <si>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</si>
  <si>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</si>
  <si>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</si>
  <si>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</si>
  <si>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</si>
  <si>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</si>
  <si>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</si>
  <si>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</si>
  <si>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</si>
  <si>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</si>
  <si>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</si>
  <si>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</si>
  <si>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</si>
  <si>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</si>
  <si>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</si>
  <si>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</si>
  <si>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</si>
  <si>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</si>
  <si>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</si>
  <si>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</si>
  <si>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</si>
  <si>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</si>
  <si>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</si>
  <si>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</si>
  <si>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</si>
  <si>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20220419SRT01</t>
  </si>
  <si>
    <t xml:space="preserve">The sample was slightly discoloured with some significant sediment </t>
  </si>
  <si>
    <t xml:space="preserve">The sample was slightly discoloured with significant sediment </t>
  </si>
  <si>
    <t xml:space="preserve">The sample was clear with no significant sediment </t>
  </si>
  <si>
    <t>Think Water Cambridge</t>
  </si>
  <si>
    <t>Tamahere Country Club Bore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</si>
</sst>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44670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6.4</v>
      </c>
      <c r="F9" s="92">
        <v>6.8</v>
      </c>
      <c r="G9" s="92">
        <v>6.3</v>
      </c>
      <c r="H9" s="92">
        <v>6.1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40</v>
      </c>
      <c r="F10" s="91">
        <v>25</v>
      </c>
      <c r="G10" s="91">
        <v>40</v>
      </c>
      <c r="H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40</v>
      </c>
      <c r="F11" s="91">
        <v>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31.840055655524466</v>
      </c>
      <c r="F12" s="93">
        <f t="shared" ref="F12:H12" si="0">2*(F10-(5*10^(F9-10)))/(1+(0.94*10^(F9-10)))*10^(6-F9)</f>
        <v>7.9187693409711359</v>
      </c>
      <c r="G12" s="93">
        <f t="shared" si="0"/>
        <v>40.086460287847828</v>
      </c>
      <c r="H12" s="93">
        <f t="shared" si="0"/>
        <v>47.653054869134827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-2.5999999999999996</v>
      </c>
      <c r="F13" s="92">
        <f>+F9+0.5+VLOOKUP(F10,LSI!$F$2:$G$25,2)+VLOOKUP(F11,LSI!$H$2:$I$25,2)-12.1</f>
        <v>-2.1999999999999993</v>
      </c>
      <c r="G13" s="92">
        <v>-3.5</v>
      </c>
      <c r="H13" s="92">
        <v>-3.8000000000000007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0.18</v>
      </c>
      <c r="F14" s="91">
        <v>0.6</v>
      </c>
      <c r="G14" s="91">
        <v>0.55000000000000004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0.03</v>
      </c>
      <c r="F15" s="91">
        <v>0.06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220</v>
      </c>
      <c r="F16" s="91">
        <v>190</v>
      </c>
      <c r="G16" s="91">
        <v>200</v>
      </c>
      <c r="H16" s="91">
        <v>200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76</v>
      </c>
      <c r="F17" s="91">
        <v>39</v>
      </c>
      <c r="G17" s="91">
        <v>32</v>
      </c>
      <c r="H17" s="91">
        <v>98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20</v>
      </c>
      <c r="F18" s="91">
        <v>23</v>
      </c>
      <c r="G18" s="91">
        <v>41</v>
      </c>
      <c r="H18" s="91">
        <v>49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29.7</v>
      </c>
      <c r="F19" s="92">
        <f t="shared" ref="F19:H19" si="1">F20/10</f>
        <v>27.6</v>
      </c>
      <c r="G19" s="92">
        <f t="shared" si="1"/>
        <v>27.6</v>
      </c>
      <c r="H19" s="92">
        <f t="shared" si="1"/>
        <v>28.3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297</v>
      </c>
      <c r="F20" s="93">
        <v>276</v>
      </c>
      <c r="G20" s="93">
        <v>276</v>
      </c>
      <c r="H20" s="93">
        <v>283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1.33</v>
      </c>
      <c r="F21" s="92">
        <v>6.31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95.2</v>
      </c>
      <c r="F23" s="92">
        <v>92.6</v>
      </c>
      <c r="G23" s="92">
        <v>3.5</v>
      </c>
      <c r="H23" s="92">
        <v>95.7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44667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BD4338-E476-46C7-86EB-C513156E2D18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a485ba0b-8b54-4b26-a1c0-8a4bc31186fb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9e3d8395-3b78-4cee-bcbb-a4d4a59b9b21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2022-04-21T06:01:20Z</cp:lastPrinted>
  <dcterms:created xsi:type="dcterms:W3CDTF">2017-07-10T05:27:40Z</dcterms:created>
  <dcterms:modified xsi:type="dcterms:W3CDTF">2022-04-21T06:08:16Z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