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4 April\"/>
    </mc:Choice>
  </mc:AlternateContent>
  <xr:revisionPtr revIDLastSave="0" documentId="13_ncr:1_{47CFE70F-C50D-429D-A540-97FA27FE0B1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I26" i="1" l="1"/>
  <c r="I25" i="1"/>
  <c r="G25" i="1"/>
  <c r="G26" i="1"/>
  <c r="H26" i="1"/>
  <c r="H25" i="1"/>
  <c r="D25" i="4"/>
  <c r="D24" i="4"/>
  <c r="K25" i="1"/>
  <c r="K26" i="1"/>
  <c r="J25" i="1"/>
  <c r="J26" i="1"/>
  <c r="E26" i="1"/>
  <c r="E25" i="1"/>
  <c r="F25" i="1"/>
  <c r="F26" i="1"/>
  <c r="J1" i="14"/>
  <c r="J1" i="12"/>
  <c r="J1" i="13"/>
  <c r="J1" i="11"/>
  <c r="J1" i="16"/>
  <c r="J1" i="18"/>
  <c r="J1" i="10"/>
  <c r="J1" i="1"/>
  <c r="J1" i="15"/>
  <c r="J1" i="9"/>
  <c r="J1" i="4"/>
  <c r="J1" i="7"/>
</calcChain>
</file>

<file path=xl/sharedStrings.xml><?xml version="1.0" encoding="utf-8"?>
<sst xmlns="http://schemas.openxmlformats.org/spreadsheetml/2006/main" count="1186" uniqueCount="212">
  <si>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</si>
  <si>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</si>
  <si>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</si>
  <si>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</si>
  <si>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</si>
  <si>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</si>
  <si>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</si>
  <si>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</si>
  <si>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</si>
  <si>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</si>
  <si>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</si>
  <si>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</si>
  <si>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</si>
  <si>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</si>
  <si>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</si>
  <si>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</si>
  <si>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</si>
  <si>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</si>
  <si>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</si>
  <si>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</si>
  <si>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</si>
  <si>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</si>
  <si>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</si>
  <si>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</si>
  <si>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</si>
  <si>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</si>
  <si>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</si>
  <si>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</si>
  <si>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</si>
  <si>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</si>
  <si>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</si>
  <si>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</si>
  <si>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</si>
  <si>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</si>
  <si>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</si>
  <si>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</si>
  <si>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</si>
  <si>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</si>
  <si>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</si>
  <si>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</si>
  <si>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</si>
  <si>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</si>
  <si>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</si>
  <si>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</si>
  <si>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</si>
  <si>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</si>
  <si>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</si>
  <si>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</si>
  <si>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</si>
  <si>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</si>
  <si>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</si>
  <si>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</si>
  <si>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</si>
  <si>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</si>
  <si>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</si>
  <si>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</si>
  <si>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</si>
  <si>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</si>
  <si>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</si>
  <si>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</si>
  <si>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</si>
  <si>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</si>
  <si>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</si>
  <si>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</si>
  <si>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</si>
  <si>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</si>
  <si>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</si>
  <si>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</si>
  <si>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</si>
  <si>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</si>
  <si>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</si>
  <si>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</si>
  <si>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</si>
  <si>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</si>
  <si>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</si>
  <si>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</si>
  <si>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</si>
  <si>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</si>
  <si>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</si>
  <si>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</si>
  <si>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</si>
  <si>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</si>
  <si>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</si>
  <si>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</si>
  <si>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</si>
  <si>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</si>
  <si>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</si>
  <si>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</si>
  <si>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</si>
  <si>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</si>
  <si>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</si>
  <si>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</si>
  <si>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</si>
  <si>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</si>
  <si>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</si>
  <si>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</si>
  <si>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</si>
  <si>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</si>
  <si>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</si>
  <si>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</si>
  <si>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</si>
  <si>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</si>
  <si>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</si>
  <si>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</si>
  <si>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</si>
  <si>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</si>
  <si>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</si>
  <si>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</si>
  <si>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</si>
  <si>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</si>
  <si>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</si>
  <si>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</si>
  <si>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</si>
  <si>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</si>
  <si>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</si>
  <si>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</si>
  <si>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</si>
  <si>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</si>
  <si>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</si>
  <si>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</si>
  <si>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</si>
  <si>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</si>
  <si>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</si>
  <si>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</si>
  <si>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</si>
  <si>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</si>
  <si>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</si>
  <si>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</si>
  <si>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</si>
  <si>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</si>
  <si>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</si>
  <si>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</si>
  <si>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</si>
  <si>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</si>
  <si>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</si>
  <si>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</si>
  <si>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</si>
  <si>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</si>
  <si>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</si>
  <si>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</si>
  <si>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</si>
  <si>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</si>
  <si>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</si>
  <si>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</si>
  <si>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</si>
  <si>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</si>
  <si>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</si>
  <si>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</si>
  <si>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</si>
  <si>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</si>
  <si>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</si>
  <si>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</si>
  <si>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</si>
  <si>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</si>
  <si>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</si>
  <si>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</si>
  <si>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</si>
  <si>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</si>
  <si>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</si>
  <si>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</si>
  <si>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</si>
  <si>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</si>
  <si>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</si>
  <si>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</si>
  <si>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</si>
  <si>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</si>
  <si>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</si>
  <si>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</si>
  <si>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</si>
  <si>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</si>
  <si>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</si>
  <si>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</si>
  <si>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</si>
  <si>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</si>
  <si>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</si>
  <si>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</si>
  <si>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</si>
  <si>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</si>
  <si>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</si>
  <si>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</si>
  <si>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</si>
  <si>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</si>
  <si>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</si>
  <si>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</si>
  <si>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</si>
  <si>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</si>
  <si>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</si>
  <si>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</si>
  <si>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</si>
  <si>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</si>
  <si>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</si>
  <si>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</si>
  <si>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</si>
  <si>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</si>
  <si>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</si>
  <si>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</si>
  <si>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</si>
  <si>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</si>
  <si>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</si>
  <si>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</si>
  <si>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</si>
  <si>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</si>
  <si>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</si>
  <si>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</si>
  <si>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</si>
  <si>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</si>
  <si>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20220419SRT02</t>
  </si>
  <si>
    <t xml:space="preserve">The sample was discoloured with some significant sediment </t>
  </si>
  <si>
    <t xml:space="preserve">The sample was clear with some significant sediment </t>
  </si>
  <si>
    <t xml:space="preserve">The sample was clear with no significant sediment </t>
  </si>
  <si>
    <t xml:space="preserve">Think Water Cambridge </t>
  </si>
  <si>
    <t>Tamahere Country Club Bore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</si>
</sst>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44667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44672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44667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44672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0" zoomScale="115" zoomScaleNormal="110" zoomScalePageLayoutView="115" workbookViewId="0">
      <selection activeCell="I25" sqref="I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210</v>
      </c>
      <c r="C3" s="85"/>
      <c r="D3" s="85"/>
      <c r="E3" s="85"/>
      <c r="F3" s="86"/>
      <c r="G3" s="86"/>
      <c r="H3" s="79" t="s">
        <v>148</v>
      </c>
      <c r="I3" s="85"/>
      <c r="J3" s="80" t="s">
        <v>206</v>
      </c>
    </row>
    <row r="4" spans="1:10" ht="15">
      <c r="B4" s="84" t="s">
        <v>211</v>
      </c>
      <c r="C4" s="85"/>
      <c r="D4" s="85"/>
      <c r="E4" s="85"/>
      <c r="F4" s="86"/>
      <c r="G4" s="86"/>
      <c r="H4" s="79" t="s">
        <v>56</v>
      </c>
      <c r="I4" s="85"/>
      <c r="J4" s="81">
        <v>44670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44672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</v>
      </c>
      <c r="F9" s="92">
        <v>6.3</v>
      </c>
      <c r="G9" s="92">
        <v>6.4</v>
      </c>
      <c r="H9" s="92">
        <v>6.2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30</v>
      </c>
      <c r="F10" s="91">
        <v>35</v>
      </c>
      <c r="G10" s="91">
        <v>40</v>
      </c>
      <c r="H10" s="91">
        <v>20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95</v>
      </c>
      <c r="F11" s="91">
        <v>30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59.993360624101335</v>
      </c>
      <c r="F12" s="93">
        <f t="shared" ref="F12:H12" si="0">2*(F10-(5*10^(F9-10)))/(1+(0.94*10^(F9-10)))*10^(6-F9)</f>
        <v>35.075527775306789</v>
      </c>
      <c r="G12" s="93">
        <f t="shared" si="0"/>
        <v>31.840055655524466</v>
      </c>
      <c r="H12" s="93">
        <f t="shared" si="0"/>
        <v>25.233534488246697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-2.6999999999999993</v>
      </c>
      <c r="F13" s="92">
        <f>+F9+0.5+VLOOKUP(F10,LSI!$F$2:$G$25,2)+VLOOKUP(F11,LSI!$H$2:$I$25,2)-12.1</f>
        <v>-2.7999999999999989</v>
      </c>
      <c r="G13" s="92">
        <v>-3.4000000000000004</v>
      </c>
      <c r="H13" s="92">
        <v>-3.9000000000000004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42.5</v>
      </c>
      <c r="F14" s="91">
        <v>0.38</v>
      </c>
      <c r="G14" s="91">
        <v>0.36</v>
      </c>
      <c r="H14" s="91">
        <v>0.03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>
        <v>0.03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170</v>
      </c>
      <c r="F16" s="91">
        <v>170</v>
      </c>
      <c r="G16" s="91">
        <v>180</v>
      </c>
      <c r="H16" s="91">
        <v>190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25</v>
      </c>
      <c r="F17" s="91">
        <v>30</v>
      </c>
      <c r="G17" s="91">
        <v>33</v>
      </c>
      <c r="H17" s="91">
        <v>96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20</v>
      </c>
      <c r="F18" s="91">
        <v>19</v>
      </c>
      <c r="G18" s="91">
        <v>48</v>
      </c>
      <c r="H18" s="91">
        <v>50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24.3</v>
      </c>
      <c r="F19" s="92">
        <f t="shared" ref="F19:H19" si="1">F20/10</f>
        <v>24</v>
      </c>
      <c r="G19" s="92">
        <f t="shared" si="1"/>
        <v>25.1</v>
      </c>
      <c r="H19" s="92">
        <f t="shared" si="1"/>
        <v>27.3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243</v>
      </c>
      <c r="F20" s="93">
        <v>240</v>
      </c>
      <c r="G20" s="93">
        <v>251</v>
      </c>
      <c r="H20" s="93">
        <v>273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307</v>
      </c>
      <c r="F21" s="92">
        <v>4.16</v>
      </c>
      <c r="G21" s="92" t="s">
        <v>41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31.1</v>
      </c>
      <c r="F23" s="92">
        <v>95.7</v>
      </c>
      <c r="G23" s="92">
        <v>4.4000000000000004</v>
      </c>
      <c r="H23" s="92">
        <v>95.8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207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208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44667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44672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44667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44672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44667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44672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2303FF9-5163-437A-B9E4-6B7DFA65A1C5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sharepoint/v3"/>
    <ds:schemaRef ds:uri="http://purl.org/dc/terms/"/>
    <ds:schemaRef ds:uri="9e3d8395-3b78-4cee-bcbb-a4d4a59b9b21"/>
    <ds:schemaRef ds:uri="http://schemas.microsoft.com/office/infopath/2007/PartnerControls"/>
    <ds:schemaRef ds:uri="http://purl.org/dc/elements/1.1/"/>
    <ds:schemaRef ds:uri="a485ba0b-8b54-4b26-a1c0-8a4bc31186fb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2022-04-21T06:04:12Z</cp:lastPrinted>
  <dcterms:created xsi:type="dcterms:W3CDTF">2017-07-10T05:27:40Z</dcterms:created>
  <dcterms:modified xsi:type="dcterms:W3CDTF">2022-04-21T06:08:04Z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