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4 April\"/>
    </mc:Choice>
  </mc:AlternateContent>
  <xr:revisionPtr revIDLastSave="0" documentId="13_ncr:1_{2D9F4309-5E7B-418E-8D05-9DDD4D4DE7A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F25" i="1" l="1"/>
  <c r="F26" i="1"/>
  <c r="G26" i="1"/>
  <c r="G25" i="1"/>
  <c r="E26" i="1"/>
  <c r="E25" i="1"/>
  <c r="H25" i="1"/>
  <c r="H26" i="1"/>
  <c r="K25" i="1"/>
  <c r="K26" i="1"/>
  <c r="D24" i="4"/>
  <c r="D25" i="4"/>
  <c r="I25" i="1"/>
  <c r="I26" i="1"/>
  <c r="J26" i="1"/>
  <c r="J25" i="1"/>
  <c r="J1" i="18"/>
  <c r="J1" i="15"/>
  <c r="J1" i="9"/>
  <c r="J1" i="1"/>
  <c r="J1" i="14"/>
  <c r="J1" i="11"/>
  <c r="J1" i="7"/>
  <c r="J1" i="13"/>
  <c r="J1" i="16"/>
  <c r="J1" i="12"/>
  <c r="J1" i="4"/>
  <c r="J1" i="10"/>
</calcChain>
</file>

<file path=xl/sharedStrings.xml><?xml version="1.0" encoding="utf-8"?>
<sst xmlns="http://schemas.openxmlformats.org/spreadsheetml/2006/main" count="1190" uniqueCount="211">
  <si>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</si>
  <si>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</si>
  <si>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</si>
  <si>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</si>
  <si>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</si>
  <si>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</si>
  <si>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</si>
  <si>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</si>
  <si>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</si>
  <si>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</si>
  <si>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</si>
  <si>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</si>
  <si>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</si>
  <si>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</si>
  <si>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</si>
  <si>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</si>
  <si>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</si>
  <si>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</si>
  <si>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</si>
  <si>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</si>
  <si>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</si>
  <si>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</si>
  <si>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</si>
  <si>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</si>
  <si>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</si>
  <si>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</si>
  <si>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</si>
  <si>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</si>
  <si>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</si>
  <si>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</si>
  <si>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</si>
  <si>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</si>
  <si>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</si>
  <si>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</si>
  <si>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</si>
  <si>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</si>
  <si>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</si>
  <si>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</si>
  <si>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</si>
  <si>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</si>
  <si>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</si>
  <si>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</si>
  <si>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</si>
  <si>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</si>
  <si>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</si>
  <si>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</si>
  <si>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</si>
  <si>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</si>
  <si>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</si>
  <si>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</si>
  <si>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</si>
  <si>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</si>
  <si>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</si>
  <si>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</si>
  <si>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</si>
  <si>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</si>
  <si>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</si>
  <si>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</si>
  <si>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</si>
  <si>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</si>
  <si>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</si>
  <si>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</si>
  <si>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</si>
  <si>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</si>
  <si>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</si>
  <si>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</si>
  <si>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</si>
  <si>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</si>
  <si>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</si>
  <si>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</si>
  <si>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</si>
  <si>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</si>
  <si>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</si>
  <si>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</si>
  <si>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</si>
  <si>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</si>
  <si>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</si>
  <si>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</si>
  <si>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</si>
  <si>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</si>
  <si>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</si>
  <si>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</si>
  <si>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</si>
  <si>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</si>
  <si>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</si>
  <si>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</si>
  <si>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</si>
  <si>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</si>
  <si>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</si>
  <si>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</si>
  <si>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</si>
  <si>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</si>
  <si>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</si>
  <si>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</si>
  <si>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</si>
  <si>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</si>
  <si>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</si>
  <si>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</si>
  <si>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</si>
  <si>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</si>
  <si>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</si>
  <si>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</si>
  <si>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</si>
  <si>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</si>
  <si>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</si>
  <si>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</si>
  <si>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</si>
  <si>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</si>
  <si>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</si>
  <si>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</si>
  <si>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</si>
  <si>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</si>
  <si>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</si>
  <si>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</si>
  <si>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</si>
  <si>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</si>
  <si>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</si>
  <si>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</si>
  <si>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</si>
  <si>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</si>
  <si>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</si>
  <si>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</si>
  <si>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</si>
  <si>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</si>
  <si>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</si>
  <si>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</si>
  <si>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</si>
  <si>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</si>
  <si>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</si>
  <si>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</si>
  <si>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</si>
  <si>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</si>
  <si>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</si>
  <si>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</si>
  <si>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</si>
  <si>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</si>
  <si>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</si>
  <si>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</si>
  <si>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</si>
  <si>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</si>
  <si>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</si>
  <si>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</si>
  <si>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</si>
  <si>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</si>
  <si>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</si>
  <si>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</si>
  <si>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</si>
  <si>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</si>
  <si>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</si>
  <si>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</si>
  <si>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</si>
  <si>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</si>
  <si>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</si>
  <si>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</si>
  <si>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</si>
  <si>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</si>
  <si>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</si>
  <si>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</si>
  <si>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</si>
  <si>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</si>
  <si>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</si>
  <si>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</si>
  <si>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</si>
  <si>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</si>
  <si>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</si>
  <si>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</si>
  <si>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</si>
  <si>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</si>
  <si>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</si>
  <si>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</si>
  <si>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</si>
  <si>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</si>
  <si>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</si>
  <si>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</si>
  <si>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</si>
  <si>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</si>
  <si>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</si>
  <si>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</si>
  <si>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</si>
  <si>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</si>
  <si>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</si>
  <si>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</si>
  <si>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</si>
  <si>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</si>
  <si>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</si>
  <si>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</si>
  <si>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</si>
  <si>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</si>
  <si>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</si>
  <si>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</si>
  <si>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</si>
  <si>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</si>
  <si>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</si>
  <si>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</si>
  <si>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</si>
  <si>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</si>
  <si>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</si>
  <si>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</si>
  <si>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</si>
  <si>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</si>
  <si>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</si>
  <si>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</si>
  <si>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</si>
  <si>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</si>
  <si>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</si>
  <si>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</si>
  <si>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20220419SRT03</t>
  </si>
  <si>
    <t xml:space="preserve">The sample was clear with some significant sediment </t>
  </si>
  <si>
    <t xml:space="preserve">The sample was clear with no significant sediment </t>
  </si>
  <si>
    <t xml:space="preserve">Think Water Cambridge </t>
  </si>
  <si>
    <t>Tamahere Country Club Bore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</si>
</sst>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6" zoomScale="115" zoomScaleNormal="110" zoomScalePageLayoutView="115" workbookViewId="0">
      <selection activeCell="G27" sqref="G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209</v>
      </c>
      <c r="C3" s="85"/>
      <c r="D3" s="85"/>
      <c r="E3" s="85"/>
      <c r="F3" s="86"/>
      <c r="G3" s="86"/>
      <c r="H3" s="79" t="s">
        <v>148</v>
      </c>
      <c r="I3" s="85"/>
      <c r="J3" s="80" t="s">
        <v>206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44670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6.6</v>
      </c>
      <c r="F9" s="92">
        <v>6.5</v>
      </c>
      <c r="G9" s="92">
        <v>6.7</v>
      </c>
      <c r="H9" s="92">
        <v>6.4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35</v>
      </c>
      <c r="F10" s="91">
        <v>30</v>
      </c>
      <c r="G10" s="91">
        <v>25</v>
      </c>
      <c r="H10" s="91">
        <v>30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45</v>
      </c>
      <c r="F11" s="91">
        <v>45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17.575627856099167</v>
      </c>
      <c r="F12" s="93">
        <f t="shared" ref="F12:H12" si="0">2*(F10-(5*10^(F9-10)))/(1+(0.94*10^(F9-10)))*10^(6-F9)</f>
        <v>18.967027934190966</v>
      </c>
      <c r="G12" s="93">
        <f t="shared" si="0"/>
        <v>9.9706142589410671</v>
      </c>
      <c r="H12" s="93">
        <f t="shared" si="0"/>
        <v>23.879791800658744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-2.3000000000000007</v>
      </c>
      <c r="F13" s="92">
        <f>+F9+0.5+VLOOKUP(F10,LSI!$F$2:$G$25,2)+VLOOKUP(F11,LSI!$H$2:$I$25,2)-12.1</f>
        <v>-2.5</v>
      </c>
      <c r="G13" s="92">
        <v>-3.2000000000000011</v>
      </c>
      <c r="H13" s="92">
        <v>-3.5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0.04</v>
      </c>
      <c r="F14" s="91">
        <v>0.02</v>
      </c>
      <c r="G14" s="91" t="s">
        <v>40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150</v>
      </c>
      <c r="F16" s="91">
        <v>150</v>
      </c>
      <c r="G16" s="91">
        <v>180</v>
      </c>
      <c r="H16" s="91">
        <v>190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20</v>
      </c>
      <c r="F17" s="91">
        <v>24</v>
      </c>
      <c r="G17" s="91">
        <v>31</v>
      </c>
      <c r="H17" s="91">
        <v>74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19</v>
      </c>
      <c r="F18" s="91">
        <v>19</v>
      </c>
      <c r="G18" s="91">
        <v>53</v>
      </c>
      <c r="H18" s="91">
        <v>57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21.7</v>
      </c>
      <c r="F19" s="92">
        <f t="shared" ref="F19:H19" si="1">F20/10</f>
        <v>21.6</v>
      </c>
      <c r="G19" s="92">
        <f t="shared" si="1"/>
        <v>25.5</v>
      </c>
      <c r="H19" s="92">
        <f t="shared" si="1"/>
        <v>26.2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217</v>
      </c>
      <c r="F20" s="93">
        <v>216</v>
      </c>
      <c r="G20" s="93">
        <v>255</v>
      </c>
      <c r="H20" s="93">
        <v>262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3.39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97.5</v>
      </c>
      <c r="F23" s="92">
        <v>95.7</v>
      </c>
      <c r="G23" s="92">
        <v>17.5</v>
      </c>
      <c r="H23" s="92">
        <v>97.6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207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207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208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208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6105832-EE1C-4C29-B3E6-D259934F79AA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2022-04-21T06:07:10Z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