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5926E87B-46C3-41C4-A036-AC36B77E387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4" i="4"/>
  <c r="D25" i="4"/>
  <c r="E25" i="1"/>
  <c r="E26" i="1"/>
  <c r="F26" i="1"/>
  <c r="F25" i="1"/>
  <c r="G26" i="1"/>
  <c r="G25" i="1"/>
  <c r="I25" i="1"/>
  <c r="I26" i="1"/>
  <c r="K26" i="1"/>
  <c r="K25" i="1"/>
  <c r="J26" i="1"/>
  <c r="J25" i="1"/>
  <c r="H25" i="1"/>
  <c r="H26" i="1"/>
  <c r="J1" i="12"/>
  <c r="J1" i="9"/>
  <c r="J1" i="11"/>
  <c r="J1" i="7"/>
  <c r="J1" i="15"/>
  <c r="J1" i="10"/>
  <c r="J1" i="18"/>
  <c r="J1" i="14"/>
  <c r="J1" i="13"/>
  <c r="J1" i="16"/>
  <c r="J1" i="4"/>
  <c r="J1" i="1"/>
</calcChain>
</file>

<file path=xl/sharedStrings.xml><?xml version="1.0" encoding="utf-8"?>
<sst xmlns="http://schemas.openxmlformats.org/spreadsheetml/2006/main" count="1188" uniqueCount="211">
  <si>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</si>
  <si>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</si>
  <si>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</si>
  <si>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</si>
  <si>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</si>
  <si>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</si>
  <si>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</si>
  <si>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</si>
  <si>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</si>
  <si>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</si>
  <si>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</si>
  <si>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</si>
  <si>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</si>
  <si>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</si>
  <si>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</si>
  <si>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</si>
  <si>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</si>
  <si>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</si>
  <si>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</si>
  <si>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</si>
  <si>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</si>
  <si>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</si>
  <si>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</si>
  <si>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</si>
  <si>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</si>
  <si>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</si>
  <si>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</si>
  <si>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</si>
  <si>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</si>
  <si>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</si>
  <si>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</si>
  <si>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</si>
  <si>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</si>
  <si>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</si>
  <si>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</si>
  <si>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</si>
  <si>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</si>
  <si>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</si>
  <si>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</si>
  <si>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</si>
  <si>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</si>
  <si>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</si>
  <si>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</si>
  <si>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</si>
  <si>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</si>
  <si>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</si>
  <si>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</si>
  <si>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</si>
  <si>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</si>
  <si>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</si>
  <si>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</si>
  <si>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</si>
  <si>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</si>
  <si>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</si>
  <si>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</si>
  <si>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</si>
  <si>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</si>
  <si>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</si>
  <si>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</si>
  <si>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</si>
  <si>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</si>
  <si>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</si>
  <si>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</si>
  <si>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</si>
  <si>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</si>
  <si>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</si>
  <si>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</si>
  <si>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</si>
  <si>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</si>
  <si>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</si>
  <si>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</si>
  <si>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</si>
  <si>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</si>
  <si>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</si>
  <si>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</si>
  <si>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</si>
  <si>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</si>
  <si>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</si>
  <si>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</si>
  <si>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</si>
  <si>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</si>
  <si>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</si>
  <si>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</si>
  <si>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</si>
  <si>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</si>
  <si>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</si>
  <si>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</si>
  <si>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</si>
  <si>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</si>
  <si>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</si>
  <si>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</si>
  <si>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</si>
  <si>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</si>
  <si>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</si>
  <si>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</si>
  <si>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</si>
  <si>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</si>
  <si>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</si>
  <si>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</si>
  <si>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</si>
  <si>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</si>
  <si>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</si>
  <si>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</si>
  <si>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</si>
  <si>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</si>
  <si>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</si>
  <si>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</si>
  <si>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</si>
  <si>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</si>
  <si>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</si>
  <si>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</si>
  <si>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</si>
  <si>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</si>
  <si>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</si>
  <si>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</si>
  <si>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</si>
  <si>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</si>
  <si>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</si>
  <si>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</si>
  <si>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</si>
  <si>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</si>
  <si>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</si>
  <si>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</si>
  <si>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</si>
  <si>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</si>
  <si>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</si>
  <si>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</si>
  <si>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</si>
  <si>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</si>
  <si>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</si>
  <si>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</si>
  <si>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</si>
  <si>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</si>
  <si>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</si>
  <si>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</si>
  <si>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</si>
  <si>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</si>
  <si>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</si>
  <si>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</si>
  <si>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</si>
  <si>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</si>
  <si>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</si>
  <si>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</si>
  <si>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</si>
  <si>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</si>
  <si>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</si>
  <si>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</si>
  <si>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</si>
  <si>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</si>
  <si>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</si>
  <si>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</si>
  <si>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</si>
  <si>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</si>
  <si>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</si>
  <si>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</si>
  <si>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</si>
  <si>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</si>
  <si>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</si>
  <si>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</si>
  <si>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</si>
  <si>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</si>
  <si>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</si>
  <si>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</si>
  <si>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</si>
  <si>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</si>
  <si>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</si>
  <si>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</si>
  <si>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</si>
  <si>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</si>
  <si>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</si>
  <si>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</si>
  <si>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</si>
  <si>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</si>
  <si>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</si>
  <si>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</si>
  <si>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</si>
  <si>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</si>
  <si>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</si>
  <si>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</si>
  <si>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</si>
  <si>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</si>
  <si>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</si>
  <si>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</si>
  <si>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</si>
  <si>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</si>
  <si>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</si>
  <si>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</si>
  <si>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</si>
  <si>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</si>
  <si>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</si>
  <si>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</si>
  <si>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</si>
  <si>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</si>
  <si>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</si>
  <si>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</si>
  <si>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</si>
  <si>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</si>
  <si>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</si>
  <si>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</si>
  <si>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</si>
  <si>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</si>
  <si>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</si>
  <si>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</si>
  <si>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</si>
  <si>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</si>
  <si>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</si>
  <si>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 xml:space="preserve">Chesters Kumeu </t>
  </si>
  <si>
    <t>523 Kiwitahi Road</t>
  </si>
  <si>
    <t>20220503SRT01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</si>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</sst>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44681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44681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3" zoomScale="115" zoomScaleNormal="110" zoomScalePageLayoutView="115" workbookViewId="0">
      <selection activeCell="H34" sqref="H3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44684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7.1</v>
      </c>
      <c r="G9" s="92">
        <v>7.4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170</v>
      </c>
      <c r="F10" s="91">
        <v>155</v>
      </c>
      <c r="G10" s="91">
        <v>160</v>
      </c>
      <c r="H10" s="91">
        <v>50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145</v>
      </c>
      <c r="F11" s="91">
        <v>130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26.974238939053258</v>
      </c>
      <c r="F12" s="93">
        <f t="shared" ref="F12:H12" si="0">2*(F10-(5*10^(F9-10)))/(1+(0.94*10^(F9-10)))*10^(6-F9)</f>
        <v>24.594070901665425</v>
      </c>
      <c r="G12" s="93">
        <f t="shared" si="0"/>
        <v>12.708422670109215</v>
      </c>
      <c r="H12" s="93">
        <f t="shared" si="0"/>
        <v>12.57886187750066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-0.59999999999999964</v>
      </c>
      <c r="F13" s="92">
        <f>+F9+0.5+VLOOKUP(F10,LSI!$F$2:$G$25,2)+VLOOKUP(F11,LSI!$H$2:$I$25,2)-12.1</f>
        <v>-0.59999999999999964</v>
      </c>
      <c r="G13" s="92">
        <v>-1.6999999999999993</v>
      </c>
      <c r="H13" s="92">
        <v>-2.6999999999999993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>
        <v>3.2</v>
      </c>
      <c r="G14" s="91">
        <v>0.28999999999999998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>
        <v>0.09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360</v>
      </c>
      <c r="F16" s="91">
        <v>350</v>
      </c>
      <c r="G16" s="91">
        <v>350</v>
      </c>
      <c r="H16" s="91">
        <v>390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66</v>
      </c>
      <c r="F17" s="91">
        <v>61</v>
      </c>
      <c r="G17" s="91">
        <v>59</v>
      </c>
      <c r="H17" s="91">
        <v>155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28</v>
      </c>
      <c r="F18" s="91">
        <v>32</v>
      </c>
      <c r="G18" s="91">
        <v>140</v>
      </c>
      <c r="H18" s="91">
        <v>150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51.3</v>
      </c>
      <c r="F19" s="92">
        <f t="shared" ref="F19:H19" si="1">F20/10</f>
        <v>49.1</v>
      </c>
      <c r="G19" s="92">
        <f t="shared" si="1"/>
        <v>49</v>
      </c>
      <c r="H19" s="92">
        <f t="shared" si="1"/>
        <v>55.8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513</v>
      </c>
      <c r="F20" s="93">
        <v>491</v>
      </c>
      <c r="G20" s="93">
        <v>490</v>
      </c>
      <c r="H20" s="93">
        <v>558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>
        <v>6.9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95.1</v>
      </c>
      <c r="F23" s="92">
        <v>84.3</v>
      </c>
      <c r="G23" s="92">
        <v>72.3</v>
      </c>
      <c r="H23" s="92">
        <v>96.6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44681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44681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7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44681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9e3d8395-3b78-4cee-bcbb-a4d4a59b9b21"/>
    <ds:schemaRef ds:uri="a485ba0b-8b54-4b26-a1c0-8a4bc31186fb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246AE1-6A06-4B3D-AD17-7239F01A72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2022-05-05T05:50:13Z</cp:lastPrinted>
  <dcterms:created xsi:type="dcterms:W3CDTF">2017-07-10T05:27:40Z</dcterms:created>
  <dcterms:modified xsi:type="dcterms:W3CDTF">2022-05-05T05:50:22Z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