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BCFCCABF-027A-4F9F-A590-501F348F404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H13" i="9"/>
  <c r="F13" i="9"/>
  <c r="G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H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 l="1"/>
  <c r="E26" i="1"/>
  <c r="E25" i="1"/>
  <c r="J25" i="1"/>
  <c r="J26" i="1"/>
  <c r="I25" i="1"/>
  <c r="I26" i="1"/>
  <c r="G26" i="1"/>
  <c r="G25" i="1"/>
  <c r="K25" i="1"/>
  <c r="K26" i="1"/>
  <c r="H26" i="1"/>
  <c r="H25" i="1"/>
  <c r="D25" i="4"/>
  <c r="D24" i="4"/>
  <c r="F26" i="1"/>
  <c r="F25" i="1"/>
  <c r="J1" i="15"/>
  <c r="J1" i="1"/>
  <c r="J1" i="9"/>
  <c r="J1" i="14"/>
  <c r="J1" i="18"/>
  <c r="J1" i="10"/>
  <c r="J1" i="16"/>
  <c r="J1" i="13"/>
  <c r="J1" i="12"/>
  <c r="J1" i="7"/>
  <c r="J1" i="4"/>
  <c r="J1" i="11"/>
</calcChain>
</file>

<file path=xl/sharedStrings.xml><?xml version="1.0" encoding="utf-8"?>
<sst xmlns="http://schemas.openxmlformats.org/spreadsheetml/2006/main" count="1180" uniqueCount="213">
  <si>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</si>
  <si>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</si>
  <si>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</si>
  <si>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</si>
  <si>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</si>
  <si>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</si>
  <si>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</si>
  <si>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</si>
  <si>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</si>
  <si>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</si>
  <si>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</si>
  <si>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</si>
  <si>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</si>
  <si>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</si>
  <si>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</si>
  <si>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</si>
  <si>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</si>
  <si>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</si>
  <si>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</si>
  <si>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</si>
  <si>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</si>
  <si>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</si>
  <si>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</si>
  <si>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</si>
  <si>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</si>
  <si>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</si>
  <si>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</si>
  <si>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</si>
  <si>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</si>
  <si>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</si>
  <si>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</si>
  <si>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</si>
  <si>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</si>
  <si>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</si>
  <si>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</si>
  <si>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</si>
  <si>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</si>
  <si>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</si>
  <si>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</si>
  <si>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</si>
  <si>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</si>
  <si>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</si>
  <si>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</si>
  <si>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</si>
  <si>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</si>
  <si>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</si>
  <si>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</si>
  <si>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</si>
  <si>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</si>
  <si>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</si>
  <si>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</si>
  <si>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</si>
  <si>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</si>
  <si>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</si>
  <si>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</si>
  <si>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</si>
  <si>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</si>
  <si>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</si>
  <si>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</si>
  <si>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</si>
  <si>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</si>
  <si>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</si>
  <si>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</si>
  <si>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</si>
  <si>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</si>
  <si>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</si>
  <si>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</si>
  <si>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</si>
  <si>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</si>
  <si>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</si>
  <si>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</si>
  <si>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</si>
  <si>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</si>
  <si>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</si>
  <si>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</si>
  <si>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</si>
  <si>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</si>
  <si>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</si>
  <si>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</si>
  <si>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</si>
  <si>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</si>
  <si>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</si>
  <si>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</si>
  <si>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</si>
  <si>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</si>
  <si>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</si>
  <si>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</si>
  <si>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</si>
  <si>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</si>
  <si>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</si>
  <si>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</si>
  <si>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</si>
  <si>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</si>
  <si>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</si>
  <si>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</si>
  <si>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</si>
  <si>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</si>
  <si>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</si>
  <si>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</si>
  <si>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</si>
  <si>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</si>
  <si>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</si>
  <si>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</si>
  <si>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</si>
  <si>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</si>
  <si>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</si>
  <si>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</si>
  <si>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</si>
  <si>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</si>
  <si>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</si>
  <si>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</si>
  <si>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</si>
  <si>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</si>
  <si>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</si>
  <si>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</si>
  <si>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</si>
  <si>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</si>
  <si>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</si>
  <si>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</si>
  <si>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</si>
  <si>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</si>
  <si>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</si>
  <si>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</si>
  <si>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</si>
  <si>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</si>
  <si>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</si>
  <si>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</si>
  <si>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</si>
  <si>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</si>
  <si>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</si>
  <si>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</si>
  <si>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</si>
  <si>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</si>
  <si>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</si>
  <si>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</si>
  <si>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</si>
  <si>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</si>
  <si>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</si>
  <si>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</si>
  <si>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</si>
  <si>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</si>
  <si>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</si>
  <si>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</si>
  <si>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</si>
  <si>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</si>
  <si>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</si>
  <si>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</si>
  <si>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</si>
  <si>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</si>
  <si>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</si>
  <si>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</si>
  <si>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</si>
  <si>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</si>
  <si>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</si>
  <si>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</si>
  <si>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</si>
  <si>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</si>
  <si>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</si>
  <si>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</si>
  <si>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</si>
  <si>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</si>
  <si>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</si>
  <si>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</si>
  <si>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</si>
  <si>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</si>
  <si>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</si>
  <si>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</si>
  <si>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</si>
  <si>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</si>
  <si>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</si>
  <si>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</si>
  <si>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</si>
  <si>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</si>
  <si>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</si>
  <si>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</si>
  <si>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</si>
  <si>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</si>
  <si>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</si>
  <si>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</si>
  <si>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</si>
  <si>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</si>
  <si>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</si>
  <si>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</si>
  <si>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</si>
  <si>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</si>
  <si>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</si>
  <si>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</si>
  <si>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</si>
  <si>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</si>
  <si>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</si>
  <si>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</si>
  <si>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</si>
  <si>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</si>
  <si>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</si>
  <si>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</si>
  <si>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</si>
  <si>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</si>
  <si>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</si>
  <si>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</si>
  <si>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</si>
  <si>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</si>
  <si>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</si>
  <si>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</si>
  <si>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</si>
  <si>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</si>
  <si>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</si>
  <si>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Luxton 3 Post GMF</t>
  </si>
  <si>
    <t>20220608SRT01</t>
  </si>
  <si>
    <t>Post GMF</t>
  </si>
  <si>
    <t xml:space="preserve">The sample was slightly discoloured with no significant sediment </t>
  </si>
  <si>
    <t xml:space="preserve">Post IE </t>
  </si>
  <si>
    <t>Post GMF SRT</t>
  </si>
  <si>
    <t>Post GMF TSRT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</si>
</sst>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J9" sqref="J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44720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24.6">
      <c r="A8" s="87"/>
      <c r="B8" s="88" t="s">
        <v>1</v>
      </c>
      <c r="C8" s="89" t="s">
        <v>2</v>
      </c>
      <c r="D8" s="89" t="s">
        <v>196</v>
      </c>
      <c r="E8" s="122" t="s">
        <v>208</v>
      </c>
      <c r="F8" s="122" t="s">
        <v>211</v>
      </c>
      <c r="G8" s="122" t="s">
        <v>212</v>
      </c>
      <c r="H8" s="122" t="s">
        <v>210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7.1</v>
      </c>
      <c r="G9" s="92">
        <v>6.5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/>
      <c r="F10" s="91">
        <v>65</v>
      </c>
      <c r="G10" s="91">
        <v>20</v>
      </c>
      <c r="H10" s="91">
        <v>65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45</v>
      </c>
      <c r="F11" s="91">
        <v>10</v>
      </c>
      <c r="G11" s="91">
        <v>13</v>
      </c>
      <c r="H11" s="91">
        <v>7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/>
      <c r="F12" s="93">
        <f t="shared" ref="F12:G12" si="0">2*(F10-(5*10^(F9-10)))/(1+(0.94*10^(F9-10)))*10^(6-F9)</f>
        <v>10.313062677338415</v>
      </c>
      <c r="G12" s="93">
        <f t="shared" si="0"/>
        <v>12.644352055182564</v>
      </c>
      <c r="H12" s="93">
        <f>2*(H10-(5*10^(H9-10)))/(1+(0.94*10^(H9-10)))*10^(6-H9)</f>
        <v>2.5806829989522724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/>
      <c r="F13" s="92">
        <f>+F9+0.5+VLOOKUP(F10,LSI!$F$2:$G$25,2)+VLOOKUP(F11,LSI!$H$2:$I$25,2)-12.1</f>
        <v>-2.2999999999999989</v>
      </c>
      <c r="G13" s="92">
        <f>+G9+0.5+VLOOKUP(G10,LSI!$F$2:$G$25,2)+VLOOKUP(G11,LSI!$H$2:$I$25,2)-12.1</f>
        <v>-3.4000000000000004</v>
      </c>
      <c r="H13" s="92">
        <f>+H9+0.5+VLOOKUP(H10,LSI!$F$2:$G$25,2)+VLOOKUP(H11,LSI!$H$2:$I$25,2)-12.1</f>
        <v>-1.8000000000000007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2.95</v>
      </c>
      <c r="F14" s="91">
        <v>1.92</v>
      </c>
      <c r="G14" s="91">
        <v>0.73</v>
      </c>
      <c r="H14" s="91">
        <v>1.1000000000000001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0.31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220</v>
      </c>
      <c r="F16" s="91">
        <v>210</v>
      </c>
      <c r="G16" s="91">
        <v>220</v>
      </c>
      <c r="H16" s="91">
        <v>210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/>
      <c r="F17" s="91">
        <v>53</v>
      </c>
      <c r="G17" s="91">
        <v>74</v>
      </c>
      <c r="H17" s="91">
        <v>52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/>
      <c r="F18" s="91">
        <v>74</v>
      </c>
      <c r="G18" s="91">
        <v>59</v>
      </c>
      <c r="H18" s="91">
        <v>94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30.6</v>
      </c>
      <c r="F19" s="92">
        <f t="shared" ref="F19:G19" si="1">F20/10</f>
        <v>29.9</v>
      </c>
      <c r="G19" s="92">
        <f t="shared" si="1"/>
        <v>31.5</v>
      </c>
      <c r="H19" s="92">
        <f>H20/10</f>
        <v>29.4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306</v>
      </c>
      <c r="F20" s="93">
        <v>299</v>
      </c>
      <c r="G20" s="93">
        <v>315</v>
      </c>
      <c r="H20" s="93">
        <v>294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38.729999999999997</v>
      </c>
      <c r="F21" s="92">
        <v>17.239999999999998</v>
      </c>
      <c r="G21" s="92">
        <v>11.14</v>
      </c>
      <c r="H21" s="92">
        <v>18.37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>
        <v>15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58.8</v>
      </c>
      <c r="F23" s="92">
        <v>17.100000000000001</v>
      </c>
      <c r="G23" s="92">
        <v>89.2</v>
      </c>
      <c r="H23" s="92">
        <v>70.400000000000006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2A5B01-7B62-40C8-88ED-92FF3024F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2022-06-09T04:25:01Z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