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474ABD5A-07A2-44EA-9670-1A2437A3E8C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 l="1"/>
  <c r="J26" i="1"/>
  <c r="E25" i="1"/>
  <c r="E26" i="1"/>
  <c r="I25" i="1"/>
  <c r="I26" i="1"/>
  <c r="G25" i="1"/>
  <c r="G26" i="1"/>
  <c r="H25" i="1"/>
  <c r="H26" i="1"/>
  <c r="K25" i="1"/>
  <c r="K26" i="1"/>
  <c r="F25" i="1"/>
  <c r="F26" i="1"/>
  <c r="D25" i="4"/>
  <c r="D24" i="4"/>
  <c r="J1" i="16"/>
  <c r="J1" i="18"/>
  <c r="J1" i="7"/>
  <c r="J1" i="13"/>
  <c r="J1" i="1"/>
  <c r="J1" i="14"/>
  <c r="J1" i="12"/>
  <c r="J1" i="15"/>
  <c r="J1" i="11"/>
  <c r="J1" i="9"/>
  <c r="J1" i="4"/>
  <c r="J1" i="10"/>
</calcChain>
</file>

<file path=xl/sharedStrings.xml><?xml version="1.0" encoding="utf-8"?>
<sst xmlns="http://schemas.openxmlformats.org/spreadsheetml/2006/main" count="1184" uniqueCount="212">
  <si>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</si>
  <si>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</si>
  <si>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</si>
  <si>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</si>
  <si>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</si>
  <si>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</si>
  <si>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</si>
  <si>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</si>
  <si>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</si>
  <si>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</si>
  <si>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</si>
  <si>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</si>
  <si>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</si>
  <si>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</si>
  <si>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</si>
  <si>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</si>
  <si>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</si>
  <si>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</si>
  <si>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</si>
  <si>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</si>
  <si>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</si>
  <si>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</si>
  <si>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</si>
  <si>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</si>
  <si>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</si>
  <si>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</si>
  <si>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</si>
  <si>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</si>
  <si>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</si>
  <si>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</si>
  <si>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</si>
  <si>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</si>
  <si>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</si>
  <si>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</si>
  <si>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</si>
  <si>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</si>
  <si>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</si>
  <si>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</si>
  <si>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</si>
  <si>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</si>
  <si>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</si>
  <si>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</si>
  <si>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</si>
  <si>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</si>
  <si>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</si>
  <si>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</si>
  <si>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</si>
  <si>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</si>
  <si>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</si>
  <si>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</si>
  <si>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</si>
  <si>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</si>
  <si>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</si>
  <si>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</si>
  <si>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</si>
  <si>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</si>
  <si>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</si>
  <si>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</si>
  <si>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</si>
  <si>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</si>
  <si>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</si>
  <si>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</si>
  <si>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</si>
  <si>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</si>
  <si>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</si>
  <si>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</si>
  <si>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</si>
  <si>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</si>
  <si>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</si>
  <si>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</si>
  <si>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</si>
  <si>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</si>
  <si>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</si>
  <si>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</si>
  <si>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</si>
  <si>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</si>
  <si>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</si>
  <si>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</si>
  <si>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</si>
  <si>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</si>
  <si>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</si>
  <si>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</si>
  <si>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</si>
  <si>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</si>
  <si>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</si>
  <si>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</si>
  <si>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</si>
  <si>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</si>
  <si>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</si>
  <si>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</si>
  <si>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</si>
  <si>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</si>
  <si>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</si>
  <si>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</si>
  <si>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</si>
  <si>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</si>
  <si>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</si>
  <si>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</si>
  <si>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</si>
  <si>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</si>
  <si>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</si>
  <si>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</si>
  <si>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</si>
  <si>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</si>
  <si>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</si>
  <si>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</si>
  <si>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</si>
  <si>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</si>
  <si>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</si>
  <si>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</si>
  <si>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</si>
  <si>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</si>
  <si>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</si>
  <si>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</si>
  <si>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</si>
  <si>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</si>
  <si>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</si>
  <si>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</si>
  <si>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</si>
  <si>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</si>
  <si>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</si>
  <si>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</si>
  <si>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</si>
  <si>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</si>
  <si>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</si>
  <si>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</si>
  <si>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</si>
  <si>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</si>
  <si>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</si>
  <si>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</si>
  <si>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</si>
  <si>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</si>
  <si>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</si>
  <si>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</si>
  <si>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</si>
  <si>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</si>
  <si>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</si>
  <si>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</si>
  <si>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</si>
  <si>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</si>
  <si>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</si>
  <si>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</si>
  <si>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</si>
  <si>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</si>
  <si>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</si>
  <si>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</si>
  <si>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</si>
  <si>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</si>
  <si>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</si>
  <si>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</si>
  <si>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</si>
  <si>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</si>
  <si>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</si>
  <si>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</si>
  <si>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</si>
  <si>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</si>
  <si>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</si>
  <si>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</si>
  <si>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</si>
  <si>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</si>
  <si>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</si>
  <si>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</si>
  <si>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</si>
  <si>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</si>
  <si>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</si>
  <si>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</si>
  <si>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</si>
  <si>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</si>
  <si>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</si>
  <si>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</si>
  <si>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</si>
  <si>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</si>
  <si>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</si>
  <si>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</si>
  <si>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</si>
  <si>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</si>
  <si>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</si>
  <si>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</si>
  <si>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</si>
  <si>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</si>
  <si>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</si>
  <si>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</si>
  <si>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</si>
  <si>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</si>
  <si>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</si>
  <si>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</si>
  <si>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</si>
  <si>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</si>
  <si>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</si>
  <si>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</si>
  <si>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</si>
  <si>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</si>
  <si>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</si>
  <si>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</si>
  <si>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</si>
  <si>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</si>
  <si>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</si>
  <si>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</si>
  <si>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</si>
  <si>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</si>
  <si>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</si>
  <si>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</si>
  <si>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</si>
  <si>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</si>
  <si>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</si>
  <si>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</si>
  <si>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20220610SRT01</t>
  </si>
  <si>
    <t xml:space="preserve">The sample was  discoloured with no significant sediment </t>
  </si>
  <si>
    <t xml:space="preserve">The sample was slightly discoloured with some significant sediment </t>
  </si>
  <si>
    <t xml:space="preserve">The sample was clear with no significant sediment </t>
  </si>
  <si>
    <t>New Zealand Electrical &amp; Pumps</t>
  </si>
  <si>
    <t>Bellevue 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</si>
</sst>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G24" sqref="G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44722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7.1</v>
      </c>
      <c r="G9" s="92">
        <v>7.2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150</v>
      </c>
      <c r="F10" s="91">
        <v>140</v>
      </c>
      <c r="G10" s="91">
        <v>135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80</v>
      </c>
      <c r="F11" s="91">
        <v>75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15.006471672254373</v>
      </c>
      <c r="F12" s="93">
        <f t="shared" ref="F12:H12" si="0">2*(F10-(5*10^(F9-10)))/(1+(0.94*10^(F9-10)))*10^(6-F9)</f>
        <v>22.213902864277589</v>
      </c>
      <c r="G12" s="93">
        <f t="shared" si="0"/>
        <v>17.009507543415292</v>
      </c>
      <c r="H12" s="93">
        <f t="shared" si="0"/>
        <v>10.062889651222818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-0.59999999999999964</v>
      </c>
      <c r="F13" s="92">
        <f>+F9+0.5+VLOOKUP(F10,LSI!$F$2:$G$25,2)+VLOOKUP(F11,LSI!$H$2:$I$25,2)-12.1</f>
        <v>-0.90000000000000036</v>
      </c>
      <c r="G13" s="92">
        <v>-2</v>
      </c>
      <c r="H13" s="92">
        <v>-2.9000000000000004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11.8</v>
      </c>
      <c r="F14" s="91">
        <v>3.1</v>
      </c>
      <c r="G14" s="91">
        <v>0.35</v>
      </c>
      <c r="H14" s="91">
        <v>0.09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0.3</v>
      </c>
      <c r="F15" s="91">
        <v>0.25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200</v>
      </c>
      <c r="F16" s="91">
        <v>200</v>
      </c>
      <c r="G16" s="91">
        <v>200</v>
      </c>
      <c r="H16" s="91">
        <v>240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</v>
      </c>
      <c r="F17" s="91">
        <v>9</v>
      </c>
      <c r="G17" s="91">
        <v>8</v>
      </c>
      <c r="H17" s="91">
        <v>95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28</v>
      </c>
      <c r="F18" s="91">
        <v>27</v>
      </c>
      <c r="G18" s="91">
        <v>86</v>
      </c>
      <c r="H18" s="91">
        <v>74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28.6</v>
      </c>
      <c r="F19" s="92">
        <f t="shared" ref="F19:H19" si="1">F20/10</f>
        <v>29</v>
      </c>
      <c r="G19" s="92">
        <f t="shared" si="1"/>
        <v>28.5</v>
      </c>
      <c r="H19" s="92">
        <f t="shared" si="1"/>
        <v>33.299999999999997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286</v>
      </c>
      <c r="F20" s="93">
        <v>290</v>
      </c>
      <c r="G20" s="93">
        <v>285</v>
      </c>
      <c r="H20" s="93">
        <v>333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73</v>
      </c>
      <c r="F21" s="92">
        <v>21.67</v>
      </c>
      <c r="G21" s="92">
        <v>0.27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34.1</v>
      </c>
      <c r="F23" s="92">
        <v>61.2</v>
      </c>
      <c r="G23" s="92">
        <v>64.3</v>
      </c>
      <c r="H23" s="92">
        <v>97.9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C3E3BA-1F60-4A6D-AF61-01FC025B3E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2022-06-10T05:15:45Z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