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2\06 June\"/>
    </mc:Choice>
  </mc:AlternateContent>
  <xr:revisionPtr revIDLastSave="0" documentId="13_ncr:1_{BF4945E8-8092-4DDB-BCCE-98A105FBBD5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  <c r="J4" i="10"/>
  <c r="J4" i="1"/>
  <c r="J4" i="7"/>
  <c r="J4" i="18"/>
  <c r="J5" i="4"/>
  <c r="J5" i="10"/>
  <c r="J5" i="1"/>
  <c r="J5" i="9"/>
  <c r="J5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G11" i="10" l="1"/>
  <c r="G10" i="10"/>
  <c r="F15" i="1"/>
  <c r="G15" i="1"/>
  <c r="H15" i="1"/>
  <c r="I15" i="1"/>
  <c r="J15" i="1"/>
  <c r="K15" i="1"/>
  <c r="E15" i="1"/>
  <c r="G13" i="9"/>
  <c r="H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E25" i="1"/>
  <c r="E26" i="1"/>
  <c r="I26" i="1"/>
  <c r="I25" i="1"/>
  <c r="F26" i="1"/>
  <c r="F25" i="1"/>
  <c r="J25" i="1"/>
  <c r="J26" i="1"/>
  <c r="D25" i="4"/>
  <c r="D24" i="4"/>
  <c r="G25" i="1"/>
  <c r="G26" i="1"/>
  <c r="H25" i="1"/>
  <c r="H26" i="1"/>
  <c r="K26" i="1"/>
  <c r="K25" i="1"/>
  <c r="J1" i="14"/>
  <c r="J1" i="10"/>
  <c r="J1" i="18"/>
  <c r="J1" i="13"/>
  <c r="J1" i="12"/>
  <c r="J1" i="16"/>
  <c r="J1" i="7"/>
  <c r="J1" i="15"/>
  <c r="J1" i="9"/>
  <c r="J1" i="11"/>
  <c r="J1" i="4"/>
  <c r="J1" i="1"/>
</calcChain>
</file>

<file path=xl/sharedStrings.xml><?xml version="1.0" encoding="utf-8"?>
<sst xmlns="http://schemas.openxmlformats.org/spreadsheetml/2006/main" count="1180" uniqueCount="212">
  <si>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</si>
  <si>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</si>
  <si>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</si>
  <si>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</si>
  <si>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</si>
  <si>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</si>
  <si>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</si>
  <si>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</si>
  <si>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</si>
  <si>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</si>
  <si>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</si>
  <si>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</si>
  <si>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</si>
  <si>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</si>
  <si>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</si>
  <si>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</si>
  <si>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</si>
  <si>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</si>
  <si>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</si>
  <si>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</si>
  <si>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</si>
  <si>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</si>
  <si>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</si>
  <si>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</si>
  <si>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</si>
  <si>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</si>
  <si>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</si>
  <si>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</si>
  <si>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</si>
  <si>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</si>
  <si>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</si>
  <si>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</si>
  <si>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</si>
  <si>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</si>
  <si>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</si>
  <si>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</si>
  <si>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</si>
  <si>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</si>
  <si>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</si>
  <si>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</si>
  <si>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</si>
  <si>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</si>
  <si>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</si>
  <si>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</si>
  <si>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</si>
  <si>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</si>
  <si>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</si>
  <si>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</si>
  <si>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</si>
  <si>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</si>
  <si>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</si>
  <si>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</si>
  <si>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</si>
  <si>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</si>
  <si>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</si>
  <si>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</si>
  <si>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</si>
  <si>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</si>
  <si>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</si>
  <si>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</si>
  <si>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</si>
  <si>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</si>
  <si>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</si>
  <si>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</si>
  <si>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</si>
  <si>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</si>
  <si>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</si>
  <si>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</si>
  <si>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</si>
  <si>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</si>
  <si>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</si>
  <si>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</si>
  <si>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</si>
  <si>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</si>
  <si>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</si>
  <si>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</si>
  <si>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</si>
  <si>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</si>
  <si>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</si>
  <si>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</si>
  <si>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</si>
  <si>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</si>
  <si>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</si>
  <si>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</si>
  <si>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</si>
  <si>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</si>
  <si>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</si>
  <si>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</si>
  <si>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</si>
  <si>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</si>
  <si>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</si>
  <si>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</si>
  <si>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</si>
  <si>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</si>
  <si>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</si>
  <si>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</si>
  <si>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</si>
  <si>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</si>
  <si>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</si>
  <si>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</si>
  <si>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</si>
  <si>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</si>
  <si>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</si>
  <si>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</si>
  <si>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</si>
  <si>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</si>
  <si>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</si>
  <si>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</si>
  <si>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</si>
  <si>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</si>
  <si>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</si>
  <si>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</si>
  <si>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</si>
  <si>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</si>
  <si>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</si>
  <si>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</si>
  <si>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</si>
  <si>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</si>
  <si>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</si>
  <si>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</si>
  <si>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</si>
  <si>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</si>
  <si>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</si>
  <si>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</si>
  <si>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</si>
  <si>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</si>
  <si>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</si>
  <si>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</si>
  <si>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</si>
  <si>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</si>
  <si>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</si>
  <si>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</si>
  <si>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</si>
  <si>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</si>
  <si>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</si>
  <si>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</si>
  <si>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</si>
  <si>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</si>
  <si>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</si>
  <si>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</si>
  <si>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</si>
  <si>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</si>
  <si>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</si>
  <si>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</si>
  <si>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</si>
  <si>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</si>
  <si>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</si>
  <si>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</si>
  <si>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</si>
  <si>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</si>
  <si>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</si>
  <si>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</si>
  <si>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</si>
  <si>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</si>
  <si>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</si>
  <si>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</si>
  <si>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</si>
  <si>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</si>
  <si>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</si>
  <si>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</si>
  <si>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</si>
  <si>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</si>
  <si>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</si>
  <si>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</si>
  <si>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</si>
  <si>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</si>
  <si>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</si>
  <si>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</si>
  <si>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</si>
  <si>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</si>
  <si>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</si>
  <si>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</si>
  <si>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</si>
  <si>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</si>
  <si>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</si>
  <si>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</si>
  <si>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</si>
  <si>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</si>
  <si>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</si>
  <si>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</si>
  <si>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</si>
  <si>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</si>
  <si>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</si>
  <si>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</si>
  <si>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</si>
  <si>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</si>
  <si>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</si>
  <si>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</si>
  <si>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</si>
  <si>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</si>
  <si>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</si>
  <si>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</si>
  <si>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</si>
  <si>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</si>
  <si>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</si>
  <si>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</si>
  <si>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</si>
  <si>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</si>
  <si>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</si>
  <si>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</si>
  <si>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</si>
  <si>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</si>
  <si>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</si>
  <si>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</si>
  <si>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</si>
  <si>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</si>
  <si>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Allwater Pumps &amp; Supplies</t>
  </si>
  <si>
    <t>20220614SRT01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</si>
  <si>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</si>
  <si>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</si>
  <si>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</si>
  <si>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Kent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</si>
</sst>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3" t="s">
        <v>195</v>
      </c>
      <c r="D37" s="113"/>
      <c r="E37" s="113"/>
      <c r="F37" s="113"/>
      <c r="G37" s="113"/>
      <c r="H37" s="113"/>
      <c r="I37" s="113"/>
      <c r="J37" s="113"/>
      <c r="K37" s="85"/>
    </row>
    <row r="38" spans="1:11" s="77" customFormat="1" ht="15.6">
      <c r="A38" s="87"/>
      <c r="B38" s="94" t="s">
        <v>24</v>
      </c>
      <c r="C38" s="112" t="s">
        <v>205</v>
      </c>
      <c r="D38" s="113"/>
      <c r="E38" s="113"/>
      <c r="F38" s="113"/>
      <c r="G38" s="113"/>
      <c r="H38" s="113"/>
      <c r="I38" s="113"/>
      <c r="J38" s="113"/>
      <c r="K38" s="85"/>
    </row>
    <row r="39" spans="1:11" s="77" customFormat="1" ht="15.6">
      <c r="A39" s="87"/>
      <c r="B39" s="94"/>
      <c r="C39" s="112"/>
      <c r="D39" s="113"/>
      <c r="E39" s="113"/>
      <c r="F39" s="113"/>
      <c r="G39" s="113"/>
      <c r="H39" s="113"/>
      <c r="I39" s="113"/>
      <c r="J39" s="113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4" t="s">
        <v>150</v>
      </c>
      <c r="I11" s="115"/>
      <c r="J11" s="116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4"/>
      <c r="I13" s="115"/>
      <c r="J13" s="116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4"/>
      <c r="I14" s="115"/>
      <c r="J14" s="116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4" t="s">
        <v>66</v>
      </c>
      <c r="I15" s="115"/>
      <c r="J15" s="116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4" t="s">
        <v>150</v>
      </c>
      <c r="I16" s="115"/>
      <c r="J16" s="116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4"/>
      <c r="I18" s="115"/>
      <c r="J18" s="116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3" t="s">
        <v>195</v>
      </c>
      <c r="D28" s="113"/>
      <c r="E28" s="113"/>
      <c r="F28" s="113"/>
      <c r="G28" s="113"/>
      <c r="H28" s="113"/>
      <c r="I28" s="113"/>
      <c r="J28" s="113"/>
      <c r="K28" s="85"/>
    </row>
    <row r="29" spans="1:11" s="77" customFormat="1" ht="15.6">
      <c r="A29" s="87"/>
      <c r="B29" s="94" t="s">
        <v>24</v>
      </c>
      <c r="C29" s="112" t="s">
        <v>205</v>
      </c>
      <c r="D29" s="113"/>
      <c r="E29" s="113"/>
      <c r="F29" s="113"/>
      <c r="G29" s="113"/>
      <c r="H29" s="113"/>
      <c r="I29" s="113"/>
      <c r="J29" s="113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9" zoomScale="115" zoomScaleNormal="110" zoomScalePageLayoutView="115" workbookViewId="0">
      <selection activeCell="F30" sqref="F30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207</v>
      </c>
    </row>
    <row r="4" spans="1:10" ht="15">
      <c r="B4" s="84" t="s">
        <v>211</v>
      </c>
      <c r="C4" s="85"/>
      <c r="D4" s="85"/>
      <c r="E4" s="85"/>
      <c r="F4" s="86"/>
      <c r="G4" s="86"/>
      <c r="H4" s="79" t="s">
        <v>56</v>
      </c>
      <c r="I4" s="85"/>
      <c r="J4" s="81">
        <v>44726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6.5</v>
      </c>
      <c r="F9" s="92">
        <v>6.4</v>
      </c>
      <c r="G9" s="92">
        <v>6.5</v>
      </c>
      <c r="H9" s="92">
        <v>6.4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60</v>
      </c>
      <c r="F10" s="91">
        <v>25</v>
      </c>
      <c r="G10" s="91">
        <v>45</v>
      </c>
      <c r="H10" s="91">
        <v>15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25</v>
      </c>
      <c r="F11" s="91" t="s">
        <v>38</v>
      </c>
      <c r="G11" s="91">
        <v>5</v>
      </c>
      <c r="H11" s="91">
        <v>5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37.935055571216161</v>
      </c>
      <c r="F12" s="93">
        <f t="shared" ref="F12:H12" si="0">2*(F10-(5*10^(F9-10)))/(1+(0.94*10^(F9-10)))*10^(6-F9)</f>
        <v>19.899659873225886</v>
      </c>
      <c r="G12" s="93">
        <f t="shared" si="0"/>
        <v>28.451041752703564</v>
      </c>
      <c r="H12" s="93">
        <f t="shared" si="0"/>
        <v>11.939396018360165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-2.3999999999999986</v>
      </c>
      <c r="F13" s="92">
        <v>-3.5</v>
      </c>
      <c r="G13" s="92">
        <f>+G9+0.5+VLOOKUP(G10,LSI!$F$2:$G$25,2)+VLOOKUP(G11,LSI!$H$2:$I$25,2)-12.1</f>
        <v>-3.2000000000000011</v>
      </c>
      <c r="H13" s="92">
        <f>+H9+0.5+VLOOKUP(H10,LSI!$F$2:$G$25,2)+VLOOKUP(H11,LSI!$H$2:$I$25,2)-12.1</f>
        <v>-3.9000000000000004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7.6</v>
      </c>
      <c r="F14" s="91">
        <v>8.9</v>
      </c>
      <c r="G14" s="91">
        <v>4.4000000000000004</v>
      </c>
      <c r="H14" s="91">
        <v>0.51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0.11</v>
      </c>
      <c r="F15" s="91">
        <v>0.1</v>
      </c>
      <c r="G15" s="91">
        <v>0.03</v>
      </c>
      <c r="H15" s="91">
        <v>0.01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170</v>
      </c>
      <c r="F16" s="91">
        <v>160</v>
      </c>
      <c r="G16" s="91">
        <v>170</v>
      </c>
      <c r="H16" s="91">
        <v>190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54</v>
      </c>
      <c r="F17" s="91">
        <v>61</v>
      </c>
      <c r="G17" s="91">
        <v>46</v>
      </c>
      <c r="H17" s="91">
        <v>89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28</v>
      </c>
      <c r="F18" s="91">
        <v>28</v>
      </c>
      <c r="G18" s="91">
        <v>66</v>
      </c>
      <c r="H18" s="91">
        <v>73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23.3</v>
      </c>
      <c r="F19" s="92">
        <f t="shared" ref="F19:H19" si="1">F20/10</f>
        <v>21.8</v>
      </c>
      <c r="G19" s="92">
        <f t="shared" si="1"/>
        <v>24.2</v>
      </c>
      <c r="H19" s="92">
        <f t="shared" si="1"/>
        <v>27.2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233</v>
      </c>
      <c r="F20" s="93">
        <v>218</v>
      </c>
      <c r="G20" s="93">
        <v>242</v>
      </c>
      <c r="H20" s="93">
        <v>272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10.130000000000001</v>
      </c>
      <c r="F21" s="92">
        <v>10.84</v>
      </c>
      <c r="G21" s="92">
        <v>1.36</v>
      </c>
      <c r="H21" s="92">
        <v>1.04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 t="s">
        <v>38</v>
      </c>
      <c r="F22" s="91" t="s">
        <v>38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75.7</v>
      </c>
      <c r="F23" s="92">
        <v>82.9</v>
      </c>
      <c r="G23" s="92">
        <v>0</v>
      </c>
      <c r="H23" s="92">
        <v>91.3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208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208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209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2" t="s">
        <v>205</v>
      </c>
      <c r="D32" s="113"/>
      <c r="E32" s="113"/>
      <c r="F32" s="113"/>
      <c r="G32" s="113"/>
      <c r="H32" s="113"/>
      <c r="I32" s="113"/>
      <c r="J32" s="113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4B9578DA-079D-486A-B2DC-B0C1C4559CC0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4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2" t="s">
        <v>205</v>
      </c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4"/>
      <c r="I11" s="115"/>
      <c r="J11" s="116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3" t="s">
        <v>195</v>
      </c>
      <c r="D21" s="113"/>
      <c r="E21" s="113"/>
      <c r="F21" s="113"/>
      <c r="G21" s="113"/>
      <c r="H21" s="113"/>
      <c r="I21" s="113"/>
      <c r="J21" s="113"/>
      <c r="K21" s="85"/>
    </row>
    <row r="22" spans="1:11" s="77" customFormat="1" ht="15.6">
      <c r="A22" s="87"/>
      <c r="B22" s="94"/>
      <c r="C22" s="112"/>
      <c r="D22" s="113"/>
      <c r="E22" s="113"/>
      <c r="F22" s="113"/>
      <c r="G22" s="113"/>
      <c r="H22" s="113"/>
      <c r="I22" s="113"/>
      <c r="J22" s="113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10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TODAY()-5</f>
        <v>44722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44727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7" t="s">
        <v>44</v>
      </c>
      <c r="H7" s="118"/>
      <c r="I7" s="118"/>
      <c r="J7" s="119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4"/>
      <c r="I8" s="115"/>
      <c r="J8" s="116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4"/>
      <c r="I9" s="115"/>
      <c r="J9" s="116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4"/>
      <c r="I10" s="115"/>
      <c r="J10" s="116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4"/>
      <c r="I11" s="115"/>
      <c r="J11" s="116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4" t="s">
        <v>150</v>
      </c>
      <c r="I12" s="115"/>
      <c r="J12" s="116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4" t="s">
        <v>150</v>
      </c>
      <c r="I13" s="115"/>
      <c r="J13" s="116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4" t="s">
        <v>150</v>
      </c>
      <c r="I14" s="115"/>
      <c r="J14" s="116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4"/>
      <c r="I15" s="115"/>
      <c r="J15" s="116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4"/>
      <c r="I16" s="115"/>
      <c r="J16" s="116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4"/>
      <c r="I17" s="115"/>
      <c r="J17" s="116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4" t="s">
        <v>66</v>
      </c>
      <c r="I18" s="115"/>
      <c r="J18" s="116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4"/>
      <c r="I19" s="115"/>
      <c r="J19" s="116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4"/>
      <c r="I20" s="115"/>
      <c r="J20" s="116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4" t="s">
        <v>150</v>
      </c>
      <c r="I21" s="115"/>
      <c r="J21" s="116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4"/>
      <c r="I22" s="115"/>
      <c r="J22" s="116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4"/>
      <c r="I23" s="115"/>
      <c r="J23" s="116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4"/>
      <c r="I24" s="115"/>
      <c r="J24" s="116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4"/>
      <c r="I25" s="115"/>
      <c r="J25" s="116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4"/>
      <c r="I26" s="115"/>
      <c r="J26" s="116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4"/>
      <c r="I27" s="115"/>
      <c r="J27" s="116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4"/>
      <c r="I28" s="115"/>
      <c r="J28" s="116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4" t="s">
        <v>190</v>
      </c>
      <c r="I29" s="115"/>
      <c r="J29" s="116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4" t="s">
        <v>150</v>
      </c>
      <c r="I30" s="115"/>
      <c r="J30" s="116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4"/>
      <c r="I31" s="115"/>
      <c r="J31" s="116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4"/>
      <c r="I32" s="115"/>
      <c r="J32" s="116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4"/>
      <c r="I33" s="115"/>
      <c r="J33" s="116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4"/>
      <c r="I34" s="115"/>
      <c r="J34" s="116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4"/>
      <c r="I35" s="115"/>
      <c r="J35" s="116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3" t="s">
        <v>195</v>
      </c>
      <c r="D46" s="113"/>
      <c r="E46" s="113"/>
      <c r="F46" s="113"/>
      <c r="G46" s="113"/>
      <c r="H46" s="113"/>
      <c r="I46" s="113"/>
      <c r="J46" s="113"/>
      <c r="K46" s="85"/>
    </row>
    <row r="47" spans="1:11" s="77" customFormat="1" ht="15.6">
      <c r="A47" s="87"/>
      <c r="B47" s="94" t="s">
        <v>24</v>
      </c>
      <c r="C47" s="112" t="s">
        <v>205</v>
      </c>
      <c r="D47" s="113"/>
      <c r="E47" s="113"/>
      <c r="F47" s="113"/>
      <c r="G47" s="113"/>
      <c r="H47" s="113"/>
      <c r="I47" s="113"/>
      <c r="J47" s="113"/>
      <c r="K47" s="85"/>
    </row>
    <row r="48" spans="1:11" s="77" customFormat="1" ht="15.6">
      <c r="A48" s="87"/>
      <c r="B48" s="94"/>
      <c r="C48" s="112"/>
      <c r="D48" s="113"/>
      <c r="E48" s="113"/>
      <c r="F48" s="113"/>
      <c r="G48" s="113"/>
      <c r="H48" s="113"/>
      <c r="I48" s="113"/>
      <c r="J48" s="113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rintOptions horizontalCentered="1"/>
  <pageMargins left="0" right="0" top="1.1417322834645669" bottom="1.3779527559055118" header="3.937007874015748E-2" footer="0"/>
  <pageSetup paperSize="9" scale="7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37E302-8FE3-4C46-8473-472DDED1C0F0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9e3d8395-3b78-4cee-bcbb-a4d4a59b9b21"/>
    <ds:schemaRef ds:uri="http://purl.org/dc/dcmitype/"/>
    <ds:schemaRef ds:uri="a485ba0b-8b54-4b26-a1c0-8a4bc31186fb"/>
    <ds:schemaRef ds:uri="http://purl.org/dc/elements/1.1/"/>
    <ds:schemaRef ds:uri="http://schemas.microsoft.com/sharepoint/v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9B972C-A279-43F1-996D-03984A5569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2021-10-11T06:14:19Z</cp:lastPrinted>
  <dcterms:created xsi:type="dcterms:W3CDTF">2017-07-10T05:27:40Z</dcterms:created>
  <dcterms:modified xsi:type="dcterms:W3CDTF">2022-06-15T04:15:10Z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