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6 June\"/>
    </mc:Choice>
  </mc:AlternateContent>
  <xr:revisionPtr revIDLastSave="0" documentId="13_ncr:1_{A630BEF9-F647-4C0A-B72F-1D466B1A128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F26" i="1" l="1"/>
  <c r="F25" i="1"/>
  <c r="J26" i="1"/>
  <c r="J25" i="1"/>
  <c r="E25" i="1"/>
  <c r="E26" i="1"/>
  <c r="D24" i="4"/>
  <c r="D25" i="4"/>
  <c r="H25" i="1"/>
  <c r="H26" i="1"/>
  <c r="I25" i="1"/>
  <c r="I26" i="1"/>
  <c r="G25" i="1"/>
  <c r="G26" i="1"/>
  <c r="K26" i="1"/>
  <c r="K25" i="1"/>
  <c r="J1" i="1"/>
  <c r="J1" i="7"/>
  <c r="J1" i="11"/>
  <c r="J1" i="14"/>
  <c r="J1" i="9"/>
  <c r="J1" i="13"/>
  <c r="J1" i="18"/>
  <c r="J1" i="16"/>
  <c r="J1" i="15"/>
  <c r="J1" i="10"/>
  <c r="J1" i="4"/>
  <c r="J1" i="12"/>
</calcChain>
</file>

<file path=xl/sharedStrings.xml><?xml version="1.0" encoding="utf-8"?>
<sst xmlns="http://schemas.openxmlformats.org/spreadsheetml/2006/main" count="1185" uniqueCount="210">
  <si>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</si>
  <si>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</si>
  <si>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</si>
  <si>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</si>
  <si>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</si>
  <si>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</si>
  <si>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</si>
  <si>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</si>
  <si>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</si>
  <si>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</si>
  <si>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</si>
  <si>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</si>
  <si>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</si>
  <si>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</si>
  <si>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</si>
  <si>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</si>
  <si>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</si>
  <si>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</si>
  <si>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</si>
  <si>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</si>
  <si>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</si>
  <si>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</si>
  <si>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</si>
  <si>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</si>
  <si>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</si>
  <si>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</si>
  <si>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</si>
  <si>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</si>
  <si>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</si>
  <si>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</si>
  <si>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</si>
  <si>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</si>
  <si>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</si>
  <si>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</si>
  <si>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</si>
  <si>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</si>
  <si>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</si>
  <si>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</si>
  <si>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</si>
  <si>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</si>
  <si>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</si>
  <si>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</si>
  <si>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</si>
  <si>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</si>
  <si>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</si>
  <si>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</si>
  <si>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</si>
  <si>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</si>
  <si>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</si>
  <si>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</si>
  <si>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</si>
  <si>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</si>
  <si>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</si>
  <si>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</si>
  <si>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</si>
  <si>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</si>
  <si>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</si>
  <si>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</si>
  <si>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</si>
  <si>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</si>
  <si>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</si>
  <si>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</si>
  <si>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</si>
  <si>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</si>
  <si>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</si>
  <si>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</si>
  <si>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</si>
  <si>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</si>
  <si>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</si>
  <si>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</si>
  <si>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</si>
  <si>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</si>
  <si>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</si>
  <si>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</si>
  <si>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</si>
  <si>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</si>
  <si>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</si>
  <si>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</si>
  <si>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</si>
  <si>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</si>
  <si>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</si>
  <si>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</si>
  <si>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</si>
  <si>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</si>
  <si>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</si>
  <si>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</si>
  <si>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</si>
  <si>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</si>
  <si>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</si>
  <si>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</si>
  <si>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</si>
  <si>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</si>
  <si>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</si>
  <si>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</si>
  <si>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</si>
  <si>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</si>
  <si>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</si>
  <si>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</si>
  <si>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</si>
  <si>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</si>
  <si>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</si>
  <si>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</si>
  <si>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</si>
  <si>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</si>
  <si>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</si>
  <si>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</si>
  <si>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</si>
  <si>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</si>
  <si>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</si>
  <si>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</si>
  <si>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</si>
  <si>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</si>
  <si>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</si>
  <si>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</si>
  <si>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</si>
  <si>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</si>
  <si>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</si>
  <si>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</si>
  <si>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</si>
  <si>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</si>
  <si>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</si>
  <si>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</si>
  <si>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</si>
  <si>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</si>
  <si>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</si>
  <si>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</si>
  <si>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</si>
  <si>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</si>
  <si>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</si>
  <si>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</si>
  <si>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</si>
  <si>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</si>
  <si>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</si>
  <si>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</si>
  <si>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</si>
  <si>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</si>
  <si>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</si>
  <si>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</si>
  <si>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</si>
  <si>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</si>
  <si>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</si>
  <si>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</si>
  <si>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</si>
  <si>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</si>
  <si>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</si>
  <si>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</si>
  <si>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</si>
  <si>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</si>
  <si>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</si>
  <si>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</si>
  <si>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</si>
  <si>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</si>
  <si>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</si>
  <si>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</si>
  <si>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</si>
  <si>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</si>
  <si>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</si>
  <si>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</si>
  <si>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</si>
  <si>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</si>
  <si>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</si>
  <si>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</si>
  <si>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</si>
  <si>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</si>
  <si>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</si>
  <si>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</si>
  <si>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</si>
  <si>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</si>
  <si>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</si>
  <si>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</si>
  <si>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</si>
  <si>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</si>
  <si>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</si>
  <si>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</si>
  <si>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</si>
  <si>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</si>
  <si>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</si>
  <si>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</si>
  <si>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</si>
  <si>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</si>
  <si>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</si>
  <si>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</si>
  <si>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</si>
  <si>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</si>
  <si>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</si>
  <si>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</si>
  <si>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</si>
  <si>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</si>
  <si>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</si>
  <si>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</si>
  <si>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</si>
  <si>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</si>
  <si>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</si>
  <si>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</si>
  <si>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</si>
  <si>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</si>
  <si>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</si>
  <si>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</si>
  <si>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</si>
  <si>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</si>
  <si>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</si>
  <si>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</si>
  <si>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</si>
  <si>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</si>
  <si>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</si>
  <si>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</si>
  <si>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Think Water Whakatane</t>
  </si>
  <si>
    <t>Putawaki Trust</t>
  </si>
  <si>
    <t>20220614SRT02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</si>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</sst>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44722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44727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44722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44727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G23" sqref="G2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44726</v>
      </c>
    </row>
    <row r="5" spans="1:10" ht="14.4">
      <c r="B5" s="79" t="s">
        <v>131</v>
      </c>
      <c r="C5" s="82" t="s">
        <v>132</v>
      </c>
      <c r="D5" s="85"/>
      <c r="E5" s="85"/>
      <c r="F5" s="86"/>
      <c r="G5" s="86"/>
      <c r="H5" s="79" t="s">
        <v>57</v>
      </c>
      <c r="I5" s="85"/>
      <c r="J5" s="81">
        <f ca="1">TODAY()</f>
        <v>44727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8.1999999999999993</v>
      </c>
      <c r="F9" s="92">
        <v>7.8</v>
      </c>
      <c r="G9" s="92">
        <v>8.4</v>
      </c>
      <c r="H9" s="92">
        <v>7.7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80</v>
      </c>
      <c r="F10" s="91">
        <v>65</v>
      </c>
      <c r="G10" s="91">
        <v>85</v>
      </c>
      <c r="H10" s="91">
        <v>20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35</v>
      </c>
      <c r="F11" s="91">
        <v>20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0.99372720720125807</v>
      </c>
      <c r="F12" s="93">
        <f t="shared" ref="F12:H12" si="0">2*(F10-(5*10^(F9-10)))/(1+(0.94*10^(F9-10)))*10^(6-F9)</f>
        <v>2.0472190957119722</v>
      </c>
      <c r="G12" s="93">
        <f t="shared" si="0"/>
        <v>0.66019386893835519</v>
      </c>
      <c r="H12" s="93">
        <f t="shared" si="0"/>
        <v>0.79336724595618946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-0.40000000000000036</v>
      </c>
      <c r="F13" s="92">
        <f>+F9+0.5+VLOOKUP(F10,LSI!$F$2:$G$25,2)+VLOOKUP(F11,LSI!$H$2:$I$25,2)-12.1</f>
        <v>-1.1999999999999993</v>
      </c>
      <c r="G13" s="92">
        <v>-1</v>
      </c>
      <c r="H13" s="92">
        <v>-2.4000000000000004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0.14000000000000001</v>
      </c>
      <c r="F14" s="91">
        <v>0.23</v>
      </c>
      <c r="G14" s="91">
        <v>0.14000000000000001</v>
      </c>
      <c r="H14" s="91">
        <v>0.06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240</v>
      </c>
      <c r="F16" s="91">
        <v>190</v>
      </c>
      <c r="G16" s="91">
        <v>240</v>
      </c>
      <c r="H16" s="91">
        <v>210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73</v>
      </c>
      <c r="F17" s="91">
        <v>36</v>
      </c>
      <c r="G17" s="91">
        <v>76</v>
      </c>
      <c r="H17" s="91">
        <v>105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84</v>
      </c>
      <c r="F18" s="91">
        <v>39</v>
      </c>
      <c r="G18" s="91">
        <v>120</v>
      </c>
      <c r="H18" s="91">
        <v>94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34.5</v>
      </c>
      <c r="F19" s="92">
        <f t="shared" ref="F19:H19" si="1">F20/10</f>
        <v>26.9</v>
      </c>
      <c r="G19" s="92">
        <f t="shared" si="1"/>
        <v>33.4</v>
      </c>
      <c r="H19" s="92">
        <f t="shared" si="1"/>
        <v>29.7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345</v>
      </c>
      <c r="F20" s="93">
        <v>269</v>
      </c>
      <c r="G20" s="93">
        <v>334</v>
      </c>
      <c r="H20" s="93">
        <v>297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1.71</v>
      </c>
      <c r="F21" s="92">
        <v>3.17</v>
      </c>
      <c r="G21" s="92">
        <v>2</v>
      </c>
      <c r="H21" s="92">
        <v>1.27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93</v>
      </c>
      <c r="F23" s="92">
        <v>91.7</v>
      </c>
      <c r="G23" s="92">
        <v>85</v>
      </c>
      <c r="H23" s="92">
        <v>97.6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44722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44727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44722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44727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44722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44727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a485ba0b-8b54-4b26-a1c0-8a4bc31186fb"/>
    <ds:schemaRef ds:uri="http://schemas.microsoft.com/office/2006/documentManagement/types"/>
    <ds:schemaRef ds:uri="9e3d8395-3b78-4cee-bcbb-a4d4a59b9b21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880D85-B45C-4510-9928-73043BF62B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2022-06-15T02:07:04Z</cp:lastPrinted>
  <dcterms:created xsi:type="dcterms:W3CDTF">2017-07-10T05:27:40Z</dcterms:created>
  <dcterms:modified xsi:type="dcterms:W3CDTF">2022-06-15T02:07:12Z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