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B7975B46-CB00-4A88-AC49-CD194246C2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H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6" i="1" l="1"/>
  <c r="G25" i="1"/>
  <c r="F26" i="1"/>
  <c r="F25" i="1"/>
  <c r="I26" i="1"/>
  <c r="I25" i="1"/>
  <c r="E25" i="1"/>
  <c r="E26" i="1"/>
  <c r="D25" i="4"/>
  <c r="D24" i="4"/>
  <c r="J25" i="1"/>
  <c r="J26" i="1"/>
  <c r="K26" i="1"/>
  <c r="K25" i="1"/>
  <c r="H26" i="1"/>
  <c r="H25" i="1"/>
  <c r="J1" i="9"/>
  <c r="J1" i="10"/>
  <c r="J1" i="13"/>
  <c r="J1" i="15"/>
  <c r="J1" i="12"/>
  <c r="J1" i="11"/>
  <c r="J1" i="18"/>
  <c r="J1" i="14"/>
  <c r="J1" i="16"/>
  <c r="J1" i="1"/>
  <c r="J1" i="4"/>
  <c r="J1" i="7"/>
</calcChain>
</file>

<file path=xl/sharedStrings.xml><?xml version="1.0" encoding="utf-8"?>
<sst xmlns="http://schemas.openxmlformats.org/spreadsheetml/2006/main" count="1180" uniqueCount="210">
  <si>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</si>
  <si>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</si>
  <si>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</si>
  <si>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</si>
  <si>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</si>
  <si>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</si>
  <si>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</si>
  <si>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</si>
  <si>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</si>
  <si>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</si>
  <si>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</si>
  <si>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</si>
  <si>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</si>
  <si>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</si>
  <si>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</si>
  <si>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</si>
  <si>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</si>
  <si>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</si>
  <si>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</si>
  <si>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</si>
  <si>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</si>
  <si>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</si>
  <si>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</si>
  <si>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</si>
  <si>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</si>
  <si>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</si>
  <si>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</si>
  <si>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</si>
  <si>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</si>
  <si>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</si>
  <si>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</si>
  <si>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</si>
  <si>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</si>
  <si>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</si>
  <si>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</si>
  <si>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</si>
  <si>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</si>
  <si>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</si>
  <si>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</si>
  <si>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</si>
  <si>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</si>
  <si>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</si>
  <si>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</si>
  <si>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</si>
  <si>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</si>
  <si>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</si>
  <si>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</si>
  <si>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</si>
  <si>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</si>
  <si>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</si>
  <si>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</si>
  <si>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</si>
  <si>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</si>
  <si>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</si>
  <si>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</si>
  <si>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</si>
  <si>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</si>
  <si>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</si>
  <si>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</si>
  <si>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</si>
  <si>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</si>
  <si>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</si>
  <si>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</si>
  <si>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</si>
  <si>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</si>
  <si>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</si>
  <si>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</si>
  <si>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</si>
  <si>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</si>
  <si>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</si>
  <si>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</si>
  <si>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</si>
  <si>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</si>
  <si>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</si>
  <si>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</si>
  <si>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</si>
  <si>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</si>
  <si>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</si>
  <si>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</si>
  <si>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</si>
  <si>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</si>
  <si>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</si>
  <si>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</si>
  <si>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</si>
  <si>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</si>
  <si>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</si>
  <si>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</si>
  <si>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</si>
  <si>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</si>
  <si>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</si>
  <si>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</si>
  <si>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</si>
  <si>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</si>
  <si>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</si>
  <si>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</si>
  <si>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</si>
  <si>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</si>
  <si>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</si>
  <si>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</si>
  <si>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</si>
  <si>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</si>
  <si>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</si>
  <si>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</si>
  <si>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</si>
  <si>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</si>
  <si>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</si>
  <si>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</si>
  <si>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</si>
  <si>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</si>
  <si>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</si>
  <si>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</si>
  <si>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</si>
  <si>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</si>
  <si>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</si>
  <si>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</si>
  <si>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</si>
  <si>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</si>
  <si>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</si>
  <si>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</si>
  <si>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</si>
  <si>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</si>
  <si>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</si>
  <si>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</si>
  <si>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</si>
  <si>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</si>
  <si>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</si>
  <si>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</si>
  <si>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</si>
  <si>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</si>
  <si>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</si>
  <si>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</si>
  <si>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</si>
  <si>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</si>
  <si>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</si>
  <si>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</si>
  <si>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</si>
  <si>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</si>
  <si>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</si>
  <si>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</si>
  <si>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</si>
  <si>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</si>
  <si>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</si>
  <si>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</si>
  <si>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</si>
  <si>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</si>
  <si>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</si>
  <si>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</si>
  <si>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</si>
  <si>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</si>
  <si>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</si>
  <si>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</si>
  <si>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</si>
  <si>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</si>
  <si>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</si>
  <si>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</si>
  <si>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</si>
  <si>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</si>
  <si>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</si>
  <si>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</si>
  <si>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</si>
  <si>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</si>
  <si>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</si>
  <si>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</si>
  <si>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</si>
  <si>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</si>
  <si>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</si>
  <si>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</si>
  <si>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</si>
  <si>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</si>
  <si>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</si>
  <si>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</si>
  <si>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</si>
  <si>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</si>
  <si>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</si>
  <si>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</si>
  <si>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</si>
  <si>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</si>
  <si>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</si>
  <si>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</si>
  <si>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</si>
  <si>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</si>
  <si>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</si>
  <si>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</si>
  <si>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</si>
  <si>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</si>
  <si>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</si>
  <si>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</si>
  <si>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</si>
  <si>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</si>
  <si>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</si>
  <si>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</si>
  <si>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</si>
  <si>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</si>
  <si>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</si>
  <si>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</si>
  <si>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</si>
  <si>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</si>
  <si>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</si>
  <si>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</si>
  <si>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</si>
  <si>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</si>
  <si>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</si>
  <si>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</si>
  <si>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</si>
  <si>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</si>
  <si>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</si>
  <si>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Water Projects</t>
  </si>
  <si>
    <t>K P Marina</t>
  </si>
  <si>
    <t>20220823SRT01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</si>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</sst>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15" zoomScaleNormal="110" zoomScalePageLayoutView="115" workbookViewId="0">
      <selection activeCell="H28" sqref="H2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44796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6.7</v>
      </c>
      <c r="G9" s="92">
        <v>6.7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70</v>
      </c>
      <c r="F10" s="91">
        <v>70</v>
      </c>
      <c r="G10" s="91">
        <v>65</v>
      </c>
      <c r="H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75</v>
      </c>
      <c r="F11" s="91">
        <v>70</v>
      </c>
      <c r="G11" s="91">
        <v>15</v>
      </c>
      <c r="H11" s="91">
        <v>5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22.174353087772161</v>
      </c>
      <c r="F12" s="93">
        <f t="shared" ref="F12:H12" si="0">2*(F10-(5*10^(F9-10)))/(1+(0.94*10^(F9-10)))*10^(6-F9)</f>
        <v>27.919519077425512</v>
      </c>
      <c r="G12" s="93">
        <f t="shared" si="0"/>
        <v>25.925196319816134</v>
      </c>
      <c r="H12" s="93">
        <f t="shared" si="0"/>
        <v>22.597521422390145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</v>
      </c>
      <c r="F13" s="92">
        <f>+F9+0.5+VLOOKUP(F10,LSI!$F$2:$G$25,2)+VLOOKUP(F11,LSI!$H$2:$I$25,2)-12.1</f>
        <v>-1.6999999999999993</v>
      </c>
      <c r="G13" s="92">
        <f>+G9+0.5+VLOOKUP(G10,LSI!$F$2:$G$25,2)+VLOOKUP(G11,LSI!$H$2:$I$25,2)-12.1</f>
        <v>-2.5</v>
      </c>
      <c r="H13" s="92">
        <f>+H9+0.5+VLOOKUP(H10,LSI!$F$2:$G$25,2)+VLOOKUP(H11,LSI!$H$2:$I$25,2)-12.1</f>
        <v>-3.1000000000000014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0.17</v>
      </c>
      <c r="F14" s="91">
        <v>0.21</v>
      </c>
      <c r="G14" s="91">
        <v>0.19</v>
      </c>
      <c r="H14" s="91">
        <v>0.04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0.08</v>
      </c>
      <c r="F15" s="91">
        <v>7.0000000000000007E-2</v>
      </c>
      <c r="G15" s="91">
        <v>0.02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331</v>
      </c>
      <c r="F16" s="91">
        <v>320</v>
      </c>
      <c r="G16" s="91">
        <v>310</v>
      </c>
      <c r="H16" s="91">
        <v>360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115</v>
      </c>
      <c r="F17" s="91">
        <v>105</v>
      </c>
      <c r="G17" s="91">
        <v>100</v>
      </c>
      <c r="H17" s="91">
        <v>165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78</v>
      </c>
      <c r="F18" s="91">
        <v>81</v>
      </c>
      <c r="G18" s="91">
        <v>120</v>
      </c>
      <c r="H18" s="91">
        <v>130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47</v>
      </c>
      <c r="F19" s="92">
        <f t="shared" ref="F19:H19" si="1">F20/10</f>
        <v>44.8</v>
      </c>
      <c r="G19" s="92">
        <f t="shared" si="1"/>
        <v>44.3</v>
      </c>
      <c r="H19" s="92">
        <f t="shared" si="1"/>
        <v>50.9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470</v>
      </c>
      <c r="F20" s="93">
        <v>448</v>
      </c>
      <c r="G20" s="93">
        <v>443</v>
      </c>
      <c r="H20" s="93">
        <v>509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0.27</v>
      </c>
      <c r="F21" s="92">
        <v>0.51</v>
      </c>
      <c r="G21" s="92">
        <v>0.55000000000000004</v>
      </c>
      <c r="H21" s="92">
        <v>0.15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97.3</v>
      </c>
      <c r="F23" s="92">
        <v>97.6</v>
      </c>
      <c r="G23" s="92">
        <v>14.7</v>
      </c>
      <c r="H23" s="92">
        <v>91.5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44799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3AE04-5E7A-4B36-A8EE-A4586176B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2022-08-25T23:00:24Z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