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8 August\"/>
    </mc:Choice>
  </mc:AlternateContent>
  <xr:revisionPtr revIDLastSave="0" documentId="13_ncr:1_{48D34C9B-A0C2-4943-A599-98B4687B1FA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G25" i="1" l="1"/>
  <c r="G26" i="1"/>
  <c r="D25" i="4"/>
  <c r="D24" i="4"/>
  <c r="K25" i="1"/>
  <c r="K26" i="1"/>
  <c r="H25" i="1"/>
  <c r="H26" i="1"/>
  <c r="I25" i="1"/>
  <c r="I26" i="1"/>
  <c r="F26" i="1"/>
  <c r="F25" i="1"/>
  <c r="E26" i="1"/>
  <c r="E25" i="1"/>
  <c r="J26" i="1"/>
  <c r="J25" i="1"/>
  <c r="J1" i="1"/>
  <c r="J1" i="9"/>
  <c r="J1" i="11"/>
  <c r="J1" i="18"/>
  <c r="J1" i="16"/>
  <c r="J1" i="7"/>
  <c r="J1" i="13"/>
  <c r="J1" i="14"/>
  <c r="J1" i="12"/>
  <c r="J1" i="10"/>
  <c r="J1" i="4"/>
  <c r="J1" i="15"/>
</calcChain>
</file>

<file path=xl/sharedStrings.xml><?xml version="1.0" encoding="utf-8"?>
<sst xmlns="http://schemas.openxmlformats.org/spreadsheetml/2006/main" count="1183" uniqueCount="212">
  <si>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</si>
  <si>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</si>
  <si>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</si>
  <si>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</si>
  <si>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</si>
  <si>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</si>
  <si>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</si>
  <si>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</si>
  <si>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</si>
  <si>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</si>
  <si>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</si>
  <si>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</si>
  <si>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</si>
  <si>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</si>
  <si>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</si>
  <si>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</si>
  <si>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</si>
  <si>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</si>
  <si>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</si>
  <si>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</si>
  <si>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</si>
  <si>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</si>
  <si>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</si>
  <si>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</si>
  <si>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</si>
  <si>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</si>
  <si>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</si>
  <si>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</si>
  <si>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</si>
  <si>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</si>
  <si>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</si>
  <si>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</si>
  <si>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</si>
  <si>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</si>
  <si>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</si>
  <si>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</si>
  <si>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</si>
  <si>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</si>
  <si>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</si>
  <si>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</si>
  <si>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</si>
  <si>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</si>
  <si>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</si>
  <si>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</si>
  <si>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</si>
  <si>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</si>
  <si>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</si>
  <si>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</si>
  <si>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</si>
  <si>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</si>
  <si>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</si>
  <si>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</si>
  <si>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</si>
  <si>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</si>
  <si>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</si>
  <si>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</si>
  <si>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</si>
  <si>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</si>
  <si>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</si>
  <si>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</si>
  <si>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</si>
  <si>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</si>
  <si>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</si>
  <si>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</si>
  <si>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</si>
  <si>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</si>
  <si>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</si>
  <si>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</si>
  <si>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</si>
  <si>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</si>
  <si>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</si>
  <si>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</si>
  <si>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</si>
  <si>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</si>
  <si>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</si>
  <si>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</si>
  <si>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</si>
  <si>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</si>
  <si>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</si>
  <si>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</si>
  <si>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</si>
  <si>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</si>
  <si>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</si>
  <si>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</si>
  <si>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</si>
  <si>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</si>
  <si>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</si>
  <si>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</si>
  <si>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</si>
  <si>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</si>
  <si>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</si>
  <si>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</si>
  <si>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</si>
  <si>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</si>
  <si>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</si>
  <si>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</si>
  <si>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</si>
  <si>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</si>
  <si>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</si>
  <si>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</si>
  <si>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</si>
  <si>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</si>
  <si>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</si>
  <si>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</si>
  <si>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</si>
  <si>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</si>
  <si>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</si>
  <si>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</si>
  <si>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</si>
  <si>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</si>
  <si>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</si>
  <si>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</si>
  <si>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</si>
  <si>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</si>
  <si>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</si>
  <si>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</si>
  <si>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</si>
  <si>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</si>
  <si>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</si>
  <si>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</si>
  <si>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</si>
  <si>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</si>
  <si>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</si>
  <si>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</si>
  <si>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</si>
  <si>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</si>
  <si>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</si>
  <si>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</si>
  <si>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</si>
  <si>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</si>
  <si>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</si>
  <si>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</si>
  <si>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</si>
  <si>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</si>
  <si>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</si>
  <si>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</si>
  <si>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</si>
  <si>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</si>
  <si>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</si>
  <si>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</si>
  <si>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</si>
  <si>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</si>
  <si>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</si>
  <si>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</si>
  <si>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</si>
  <si>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</si>
  <si>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</si>
  <si>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</si>
  <si>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</si>
  <si>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</si>
  <si>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</si>
  <si>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</si>
  <si>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</si>
  <si>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</si>
  <si>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</si>
  <si>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</si>
  <si>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</si>
  <si>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</si>
  <si>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</si>
  <si>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</si>
  <si>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</si>
  <si>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</si>
  <si>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</si>
  <si>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</si>
  <si>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</si>
  <si>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</si>
  <si>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</si>
  <si>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</si>
  <si>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</si>
  <si>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</si>
  <si>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</si>
  <si>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</si>
  <si>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</si>
  <si>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</si>
  <si>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</si>
  <si>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</si>
  <si>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</si>
  <si>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</si>
  <si>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</si>
  <si>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</si>
  <si>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</si>
  <si>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</si>
  <si>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</si>
  <si>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</si>
  <si>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</si>
  <si>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</si>
  <si>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</si>
  <si>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</si>
  <si>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</si>
  <si>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</si>
  <si>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</si>
  <si>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</si>
  <si>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</si>
  <si>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</si>
  <si>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</si>
  <si>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</si>
  <si>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</si>
  <si>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</si>
  <si>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</si>
  <si>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</si>
  <si>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</si>
  <si>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</si>
  <si>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</si>
  <si>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</si>
  <si>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</si>
  <si>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</si>
  <si>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Think Water Marlborough</t>
  </si>
  <si>
    <t>20220831SRT02</t>
  </si>
  <si>
    <t>&lt;5.</t>
  </si>
  <si>
    <t xml:space="preserve">The sample was slightly discoloured with no significant sediment </t>
  </si>
  <si>
    <t xml:space="preserve">The sample was clear with no significant sediment </t>
  </si>
  <si>
    <t>Jame Nunns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</si>
</sst>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44801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44806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44801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44806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8" zoomScale="115" zoomScaleNormal="110" zoomScalePageLayoutView="115" workbookViewId="0">
      <selection activeCell="E29" sqref="E29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211</v>
      </c>
      <c r="C4" s="85"/>
      <c r="D4" s="85"/>
      <c r="E4" s="85"/>
      <c r="F4" s="86"/>
      <c r="G4" s="86"/>
      <c r="H4" s="79" t="s">
        <v>56</v>
      </c>
      <c r="I4" s="85"/>
      <c r="J4" s="81">
        <v>44804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44806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7.5</v>
      </c>
      <c r="F9" s="92">
        <v>7.2</v>
      </c>
      <c r="G9" s="92">
        <v>7.8</v>
      </c>
      <c r="H9" s="92">
        <v>7.7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30</v>
      </c>
      <c r="F10" s="91">
        <v>30</v>
      </c>
      <c r="G10" s="91">
        <v>20</v>
      </c>
      <c r="H10" s="91">
        <v>10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40</v>
      </c>
      <c r="F11" s="91">
        <v>15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1.8907462752761159</v>
      </c>
      <c r="F12" s="93">
        <f t="shared" ref="F12:H12" si="0">2*(F10-(5*10^(F9-10)))/(1+(0.94*10^(F9-10)))*10^(6-F9)</f>
        <v>3.7791139444349313</v>
      </c>
      <c r="G12" s="93">
        <f t="shared" si="0"/>
        <v>0.62922534208577796</v>
      </c>
      <c r="H12" s="93">
        <f t="shared" si="0"/>
        <v>0.39618596751261559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-1.5999999999999996</v>
      </c>
      <c r="F13" s="92">
        <f>+F9+0.5+VLOOKUP(F10,LSI!$F$2:$G$25,2)+VLOOKUP(F11,LSI!$H$2:$I$25,2)-12.1</f>
        <v>-2.4000000000000004</v>
      </c>
      <c r="G13" s="92">
        <v>-2.2999999999999989</v>
      </c>
      <c r="H13" s="92">
        <v>-2.8000000000000007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0.92</v>
      </c>
      <c r="F14" s="91">
        <v>0.39</v>
      </c>
      <c r="G14" s="91">
        <v>0.26</v>
      </c>
      <c r="H14" s="91">
        <v>0.1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0.08</v>
      </c>
      <c r="F15" s="91">
        <v>0.09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100</v>
      </c>
      <c r="F16" s="91">
        <v>80</v>
      </c>
      <c r="G16" s="91">
        <v>90</v>
      </c>
      <c r="H16" s="91">
        <v>110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17</v>
      </c>
      <c r="F17" s="91">
        <v>7</v>
      </c>
      <c r="G17" s="91">
        <v>13</v>
      </c>
      <c r="H17" s="91">
        <v>42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9</v>
      </c>
      <c r="F18" s="91">
        <v>9</v>
      </c>
      <c r="G18" s="91">
        <v>36</v>
      </c>
      <c r="H18" s="91">
        <v>41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13.6</v>
      </c>
      <c r="F19" s="92">
        <f t="shared" ref="F19:H19" si="1">F20/10</f>
        <v>11.3</v>
      </c>
      <c r="G19" s="92">
        <f t="shared" si="1"/>
        <v>12.6</v>
      </c>
      <c r="H19" s="92">
        <f t="shared" si="1"/>
        <v>15.5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136</v>
      </c>
      <c r="F20" s="93">
        <v>113</v>
      </c>
      <c r="G20" s="93">
        <v>126</v>
      </c>
      <c r="H20" s="93">
        <v>155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4.75</v>
      </c>
      <c r="F21" s="92">
        <v>0.95</v>
      </c>
      <c r="G21" s="92">
        <v>0.2</v>
      </c>
      <c r="H21" s="92">
        <v>0.85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208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89.7</v>
      </c>
      <c r="F23" s="92">
        <v>94.8</v>
      </c>
      <c r="G23" s="92">
        <v>20.8</v>
      </c>
      <c r="H23" s="92">
        <v>98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210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44801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44806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44801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44806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44801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44806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A99AEE-A851-4778-B5BA-106A1320D6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2022-09-02T02:01:27Z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