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2252DC1D-5530-447D-A5AE-7CF998A3215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6" i="1"/>
  <c r="F25" i="1"/>
  <c r="E26" i="1"/>
  <c r="E25" i="1"/>
  <c r="J26" i="1"/>
  <c r="J25" i="1"/>
  <c r="D24" i="4"/>
  <c r="D25" i="4"/>
  <c r="H25" i="1"/>
  <c r="H26" i="1"/>
  <c r="K25" i="1"/>
  <c r="K26" i="1"/>
  <c r="I25" i="1"/>
  <c r="I26" i="1"/>
  <c r="G26" i="1"/>
  <c r="G25" i="1"/>
  <c r="J1" i="12"/>
  <c r="J1" i="1"/>
  <c r="J1" i="15"/>
  <c r="J1" i="14"/>
  <c r="J1" i="9"/>
  <c r="J1" i="18"/>
  <c r="J1" i="13"/>
  <c r="J1" i="16"/>
  <c r="J1" i="10"/>
  <c r="J1" i="7"/>
  <c r="J1" i="4"/>
  <c r="J1" i="11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<sst xmlns="http://schemas.openxmlformats.org/spreadsheetml/2006/main" count="1183" uniqueCount="211">
  <si>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</si>
  <si>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</si>
  <si>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</si>
  <si>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</si>
  <si>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</si>
  <si>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</si>
  <si>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</si>
  <si>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</si>
  <si>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</si>
  <si>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</si>
  <si>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</si>
  <si>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</si>
  <si>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</si>
  <si>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</si>
  <si>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</si>
  <si>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</si>
  <si>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</si>
  <si>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</si>
  <si>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</si>
  <si>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</si>
  <si>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</si>
  <si>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</si>
  <si>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</si>
  <si>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</si>
  <si>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</si>
  <si>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</si>
  <si>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</si>
  <si>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</si>
  <si>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</si>
  <si>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</si>
  <si>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</si>
  <si>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</si>
  <si>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</si>
  <si>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</si>
  <si>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</si>
  <si>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</si>
  <si>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</si>
  <si>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</si>
  <si>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</si>
  <si>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</si>
  <si>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</si>
  <si>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</si>
  <si>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</si>
  <si>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</si>
  <si>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</si>
  <si>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</si>
  <si>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</si>
  <si>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</si>
  <si>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</si>
  <si>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</si>
  <si>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</si>
  <si>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</si>
  <si>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</si>
  <si>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</si>
  <si>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</si>
  <si>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</si>
  <si>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</si>
  <si>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</si>
  <si>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</si>
  <si>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</si>
  <si>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</si>
  <si>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</si>
  <si>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</si>
  <si>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</si>
  <si>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</si>
  <si>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</si>
  <si>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</si>
  <si>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</si>
  <si>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</si>
  <si>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</si>
  <si>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</si>
  <si>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</si>
  <si>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</si>
  <si>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</si>
  <si>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</si>
  <si>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</si>
  <si>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</si>
  <si>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</si>
  <si>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</si>
  <si>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</si>
  <si>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</si>
  <si>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</si>
  <si>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</si>
  <si>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</si>
  <si>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</si>
  <si>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</si>
  <si>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</si>
  <si>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</si>
  <si>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</si>
  <si>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</si>
  <si>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</si>
  <si>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</si>
  <si>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</si>
  <si>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</si>
  <si>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</si>
  <si>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</si>
  <si>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</si>
  <si>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</si>
  <si>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</si>
  <si>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</si>
  <si>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</si>
  <si>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</si>
  <si>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</si>
  <si>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</si>
  <si>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</si>
  <si>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</si>
  <si>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</si>
  <si>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</si>
  <si>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</si>
  <si>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</si>
  <si>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</si>
  <si>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</si>
  <si>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</si>
  <si>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</si>
  <si>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</si>
  <si>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</si>
  <si>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</si>
  <si>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</si>
  <si>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</si>
  <si>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</si>
  <si>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</si>
  <si>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</si>
  <si>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</si>
  <si>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</si>
  <si>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</si>
  <si>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</si>
  <si>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</si>
  <si>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</si>
  <si>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</si>
  <si>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</si>
  <si>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</si>
  <si>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</si>
  <si>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</si>
  <si>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</si>
  <si>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</si>
  <si>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</si>
  <si>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</si>
  <si>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</si>
  <si>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</si>
  <si>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</si>
  <si>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</si>
  <si>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</si>
  <si>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</si>
  <si>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</si>
  <si>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</si>
  <si>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</si>
  <si>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</si>
  <si>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</si>
  <si>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</si>
  <si>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</si>
  <si>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</si>
  <si>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</si>
  <si>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</si>
  <si>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</si>
  <si>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</si>
  <si>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</si>
  <si>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</si>
  <si>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</si>
  <si>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</si>
  <si>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</si>
  <si>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</si>
  <si>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</si>
  <si>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</si>
  <si>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</si>
  <si>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</si>
  <si>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</si>
  <si>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</si>
  <si>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</si>
  <si>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</si>
  <si>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</si>
  <si>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</si>
  <si>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</si>
  <si>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</si>
  <si>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</si>
  <si>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</si>
  <si>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</si>
  <si>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</si>
  <si>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</si>
  <si>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</si>
  <si>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</si>
  <si>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</si>
  <si>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</si>
  <si>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</si>
  <si>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</si>
  <si>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</si>
  <si>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</si>
  <si>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</si>
  <si>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</si>
  <si>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</si>
  <si>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</si>
  <si>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</si>
  <si>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</si>
  <si>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</si>
  <si>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</si>
  <si>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</si>
  <si>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</si>
  <si>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</si>
  <si>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</si>
  <si>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</si>
  <si>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</si>
  <si>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</si>
  <si>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</si>
  <si>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</si>
  <si>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</si>
  <si>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</si>
  <si>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</si>
  <si>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Cuddon Ltd</t>
  </si>
  <si>
    <t>Pope</t>
  </si>
  <si>
    <t>20220907SRT01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</si>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</sst>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15" zoomScaleNormal="110" zoomScalePageLayoutView="115" workbookViewId="0">
      <selection activeCell="G29" sqref="G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44811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7.3</v>
      </c>
      <c r="G9" s="92">
        <v>7.4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35</v>
      </c>
      <c r="F10" s="91">
        <v>35</v>
      </c>
      <c r="G10" s="91">
        <v>30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2.2060368272002706</v>
      </c>
      <c r="F12" s="93">
        <f t="shared" ref="F12:H12" si="0">2*(F10-(5*10^(F9-10)))/(1+(0.94*10^(F9-10)))*10^(6-F9)</f>
        <v>3.5007448254198925</v>
      </c>
      <c r="G12" s="93">
        <f t="shared" si="0"/>
        <v>2.3820186645796095</v>
      </c>
      <c r="H12" s="93">
        <f t="shared" si="0"/>
        <v>0.94487461950365192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-1.5999999999999996</v>
      </c>
      <c r="F13" s="92">
        <f>+F9+0.5+VLOOKUP(F10,LSI!$F$2:$G$25,2)+VLOOKUP(F11,LSI!$H$2:$I$25,2)-12.1</f>
        <v>-1.7999999999999989</v>
      </c>
      <c r="G13" s="92">
        <v>-2.5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1.24</v>
      </c>
      <c r="F14" s="91">
        <v>0.63</v>
      </c>
      <c r="G14" s="91">
        <v>0.49</v>
      </c>
      <c r="H14" s="91">
        <v>0.23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0.05</v>
      </c>
      <c r="F15" s="91">
        <v>0.13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110</v>
      </c>
      <c r="F16" s="91">
        <v>130</v>
      </c>
      <c r="G16" s="91">
        <v>90</v>
      </c>
      <c r="H16" s="91">
        <v>110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32</v>
      </c>
      <c r="F17" s="91">
        <v>47</v>
      </c>
      <c r="G17" s="91">
        <v>40</v>
      </c>
      <c r="H17" s="91">
        <v>86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10</v>
      </c>
      <c r="F18" s="91">
        <v>10</v>
      </c>
      <c r="G18" s="91">
        <v>35</v>
      </c>
      <c r="H18" s="91">
        <v>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15.1</v>
      </c>
      <c r="F19" s="92">
        <f t="shared" ref="F19:H19" si="1">F20/10</f>
        <v>19</v>
      </c>
      <c r="G19" s="92">
        <f t="shared" si="1"/>
        <v>13.3</v>
      </c>
      <c r="H19" s="92">
        <f t="shared" si="1"/>
        <v>15.8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151</v>
      </c>
      <c r="F20" s="93">
        <v>190</v>
      </c>
      <c r="G20" s="93">
        <v>133</v>
      </c>
      <c r="H20" s="93">
        <v>158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5.52</v>
      </c>
      <c r="F21" s="92">
        <v>3.18</v>
      </c>
      <c r="G21" s="92">
        <v>1.67</v>
      </c>
      <c r="H21" s="92">
        <v>0.56999999999999995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83.9</v>
      </c>
      <c r="F23" s="92">
        <v>92.4</v>
      </c>
      <c r="G23" s="92">
        <v>45.2</v>
      </c>
      <c r="H23" s="92">
        <v>97.3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73D120-F0BF-41A4-A344-45EF9B35F7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2022-09-09T04:28:09Z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