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9 September\"/>
    </mc:Choice>
  </mc:AlternateContent>
  <xr:revisionPtr revIDLastSave="0" documentId="13_ncr:1_{AFE6754B-BBD4-4656-A735-48164C678E9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G13" i="9"/>
  <c r="H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I26" i="1" l="1"/>
  <c r="I25" i="1"/>
  <c r="D24" i="4"/>
  <c r="D25" i="4"/>
  <c r="F26" i="1"/>
  <c r="F25" i="1"/>
  <c r="H26" i="1"/>
  <c r="H25" i="1"/>
  <c r="G25" i="1"/>
  <c r="G26" i="1"/>
  <c r="K26" i="1"/>
  <c r="K25" i="1"/>
  <c r="J26" i="1"/>
  <c r="J25" i="1"/>
  <c r="E26" i="1"/>
  <c r="E25" i="1"/>
  <c r="J1" i="18"/>
  <c r="J1" i="11"/>
  <c r="J1" i="7"/>
  <c r="J1" i="16"/>
  <c r="J1" i="1"/>
  <c r="J1" i="14"/>
  <c r="J1" i="10"/>
  <c r="J1" i="13"/>
  <c r="J1" i="9"/>
  <c r="J1" i="15"/>
  <c r="J1" i="4"/>
  <c r="J1" i="12"/>
</calcChain>
</file>

<file path=xl/sharedStrings.xml><?xml version="1.0" encoding="utf-8"?>
<sst xmlns="http://schemas.openxmlformats.org/spreadsheetml/2006/main" count="1176" uniqueCount="212">
  <si>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</si>
  <si>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</si>
  <si>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</si>
  <si>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</si>
  <si>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</si>
  <si>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</si>
  <si>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</si>
  <si>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</si>
  <si>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</si>
  <si>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</si>
  <si>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</si>
  <si>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</si>
  <si>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</si>
  <si>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</si>
  <si>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</si>
  <si>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</si>
  <si>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</si>
  <si>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</si>
  <si>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</si>
  <si>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</si>
  <si>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</si>
  <si>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</si>
  <si>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</si>
  <si>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</si>
  <si>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</si>
  <si>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</si>
  <si>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</si>
  <si>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</si>
  <si>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</si>
  <si>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</si>
  <si>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</si>
  <si>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</si>
  <si>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</si>
  <si>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</si>
  <si>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</si>
  <si>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</si>
  <si>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</si>
  <si>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</si>
  <si>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</si>
  <si>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</si>
  <si>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</si>
  <si>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</si>
  <si>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</si>
  <si>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</si>
  <si>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</si>
  <si>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</si>
  <si>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</si>
  <si>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</si>
  <si>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</si>
  <si>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</si>
  <si>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</si>
  <si>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</si>
  <si>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</si>
  <si>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</si>
  <si>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</si>
  <si>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</si>
  <si>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</si>
  <si>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</si>
  <si>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</si>
  <si>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</si>
  <si>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</si>
  <si>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</si>
  <si>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</si>
  <si>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</si>
  <si>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</si>
  <si>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</si>
  <si>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</si>
  <si>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</si>
  <si>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</si>
  <si>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</si>
  <si>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</si>
  <si>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</si>
  <si>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</si>
  <si>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</si>
  <si>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</si>
  <si>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</si>
  <si>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</si>
  <si>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</si>
  <si>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</si>
  <si>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</si>
  <si>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</si>
  <si>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</si>
  <si>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</si>
  <si>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</si>
  <si>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</si>
  <si>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</si>
  <si>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</si>
  <si>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</si>
  <si>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</si>
  <si>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</si>
  <si>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</si>
  <si>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</si>
  <si>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</si>
  <si>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</si>
  <si>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</si>
  <si>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</si>
  <si>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</si>
  <si>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</si>
  <si>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</si>
  <si>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</si>
  <si>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</si>
  <si>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</si>
  <si>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</si>
  <si>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</si>
  <si>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</si>
  <si>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</si>
  <si>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</si>
  <si>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</si>
  <si>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</si>
  <si>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</si>
  <si>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</si>
  <si>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</si>
  <si>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</si>
  <si>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</si>
  <si>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</si>
  <si>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</si>
  <si>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</si>
  <si>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</si>
  <si>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</si>
  <si>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</si>
  <si>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</si>
  <si>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</si>
  <si>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</si>
  <si>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</si>
  <si>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</si>
  <si>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</si>
  <si>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</si>
  <si>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</si>
  <si>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</si>
  <si>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</si>
  <si>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</si>
  <si>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</si>
  <si>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</si>
  <si>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</si>
  <si>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</si>
  <si>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</si>
  <si>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</si>
  <si>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</si>
  <si>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</si>
  <si>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</si>
  <si>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</si>
  <si>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</si>
  <si>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</si>
  <si>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</si>
  <si>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</si>
  <si>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</si>
  <si>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</si>
  <si>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</si>
  <si>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</si>
  <si>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</si>
  <si>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</si>
  <si>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</si>
  <si>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</si>
  <si>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</si>
  <si>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</si>
  <si>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</si>
  <si>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</si>
  <si>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</si>
  <si>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</si>
  <si>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</si>
  <si>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</si>
  <si>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</si>
  <si>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</si>
  <si>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</si>
  <si>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</si>
  <si>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</si>
  <si>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</si>
  <si>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</si>
  <si>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</si>
  <si>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</si>
  <si>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</si>
  <si>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</si>
  <si>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</si>
  <si>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</si>
  <si>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</si>
  <si>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</si>
  <si>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</si>
  <si>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</si>
  <si>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</si>
  <si>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</si>
  <si>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</si>
  <si>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</si>
  <si>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</si>
  <si>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</si>
  <si>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</si>
  <si>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</si>
  <si>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</si>
  <si>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</si>
  <si>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</si>
  <si>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</si>
  <si>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</si>
  <si>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</si>
  <si>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</si>
  <si>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</si>
  <si>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</si>
  <si>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</si>
  <si>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</si>
  <si>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</si>
  <si>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</si>
  <si>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</si>
  <si>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</si>
  <si>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</si>
  <si>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</si>
  <si>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</si>
  <si>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</si>
  <si>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</si>
  <si>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Tanner Industries Ltd</t>
  </si>
  <si>
    <t xml:space="preserve">M Colebrook </t>
  </si>
  <si>
    <t>20220913SRT01</t>
  </si>
  <si>
    <t xml:space="preserve">The sample was discoloured with some significant sediment 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</si>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</sst>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44824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44824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8" zoomScale="115" zoomScaleNormal="110" zoomScalePageLayoutView="115" workbookViewId="0">
      <selection activeCell="G29" sqref="G29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44817</v>
      </c>
    </row>
    <row r="5" spans="1:10" ht="14.4">
      <c r="B5" s="79" t="s">
        <v>131</v>
      </c>
      <c r="C5" s="82" t="s">
        <v>132</v>
      </c>
      <c r="D5" s="85"/>
      <c r="E5" s="85"/>
      <c r="F5" s="86"/>
      <c r="G5" s="86"/>
      <c r="H5" s="79" t="s">
        <v>57</v>
      </c>
      <c r="I5" s="85"/>
      <c r="J5" s="81">
        <f ca="1">TODAY()</f>
        <v>44824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</v>
      </c>
      <c r="F9" s="92">
        <v>6.9</v>
      </c>
      <c r="G9" s="92">
        <v>6.9</v>
      </c>
      <c r="H9" s="92">
        <v>6.8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100</v>
      </c>
      <c r="F10" s="91">
        <v>95</v>
      </c>
      <c r="G10" s="91">
        <v>90</v>
      </c>
      <c r="H10" s="91">
        <v>25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80</v>
      </c>
      <c r="F11" s="91">
        <v>65</v>
      </c>
      <c r="G11" s="91">
        <v>20</v>
      </c>
      <c r="H11" s="91">
        <v>5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19.980218594521155</v>
      </c>
      <c r="F12" s="93">
        <f t="shared" ref="F12:H12" si="0">2*(F10-(5*10^(F9-10)))/(1+(0.94*10^(F9-10)))*10^(6-F9)</f>
        <v>23.900736895750956</v>
      </c>
      <c r="G12" s="93">
        <f t="shared" si="0"/>
        <v>22.642750782612033</v>
      </c>
      <c r="H12" s="93">
        <f t="shared" si="0"/>
        <v>7.9187693409711359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-1.0999999999999996</v>
      </c>
      <c r="F13" s="92">
        <f>+F9+0.5+VLOOKUP(F10,LSI!$F$2:$G$25,2)+VLOOKUP(F11,LSI!$H$2:$I$25,2)-12.1</f>
        <v>-1.3999999999999986</v>
      </c>
      <c r="G13" s="92">
        <f>+G9+0.5+VLOOKUP(G10,LSI!$F$2:$G$25,2)+VLOOKUP(G11,LSI!$H$2:$I$25,2)-12.1</f>
        <v>-2</v>
      </c>
      <c r="H13" s="92">
        <f>+H9+0.5+VLOOKUP(H10,LSI!$F$2:$G$25,2)+VLOOKUP(H11,LSI!$H$2:$I$25,2)-12.1</f>
        <v>-3.0999999999999996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10.6</v>
      </c>
      <c r="F14" s="91">
        <v>18.8</v>
      </c>
      <c r="G14" s="91">
        <v>15.2</v>
      </c>
      <c r="H14" s="91">
        <v>0.85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1.92</v>
      </c>
      <c r="F15" s="91">
        <v>2.06</v>
      </c>
      <c r="G15" s="91">
        <v>1.34</v>
      </c>
      <c r="H15" s="91">
        <v>0.05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150</v>
      </c>
      <c r="F16" s="91">
        <v>150</v>
      </c>
      <c r="G16" s="91">
        <v>170</v>
      </c>
      <c r="H16" s="91">
        <v>210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5</v>
      </c>
      <c r="F17" s="91">
        <v>11</v>
      </c>
      <c r="G17" s="91">
        <v>6</v>
      </c>
      <c r="H17" s="91">
        <v>130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21</v>
      </c>
      <c r="F18" s="91">
        <v>22</v>
      </c>
      <c r="G18" s="91">
        <v>79</v>
      </c>
      <c r="H18" s="91">
        <v>73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21</v>
      </c>
      <c r="F19" s="92">
        <f t="shared" ref="F19:H19" si="1">F20/10</f>
        <v>21</v>
      </c>
      <c r="G19" s="92">
        <f t="shared" si="1"/>
        <v>23.5</v>
      </c>
      <c r="H19" s="92">
        <f t="shared" si="1"/>
        <v>29.6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210</v>
      </c>
      <c r="F20" s="93">
        <v>210</v>
      </c>
      <c r="G20" s="93">
        <v>235</v>
      </c>
      <c r="H20" s="93">
        <v>296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84</v>
      </c>
      <c r="F21" s="92">
        <v>204</v>
      </c>
      <c r="G21" s="92">
        <v>4.5999999999999996</v>
      </c>
      <c r="H21" s="92">
        <v>1.1399999999999999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>
        <v>700</v>
      </c>
      <c r="F22" s="91">
        <v>860</v>
      </c>
      <c r="G22" s="91">
        <v>175</v>
      </c>
      <c r="H22" s="91">
        <v>10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20.8</v>
      </c>
      <c r="F23" s="92">
        <v>9.6999999999999993</v>
      </c>
      <c r="G23" s="92" t="s">
        <v>38</v>
      </c>
      <c r="H23" s="92">
        <v>85.6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211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44819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44824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44824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44824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85AC3B9-17EF-4C75-8A9F-9E0BA7A40E67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2022-09-19T22:17:56Z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