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atios raw" sheetId="1" r:id="rId1"/>
    <sheet name="Ages raw" sheetId="2" r:id="rId2"/>
    <sheet name="ToBeCommonLeadCorrected" sheetId="3" r:id="rId3"/>
    <sheet name="Report" sheetId="4" r:id="rId4"/>
    <sheet name="STDGJ" sheetId="5" r:id="rId5"/>
    <sheet name="91500" sheetId="6" r:id="rId6"/>
    <sheet name="610" sheetId="7" r:id="rId7"/>
    <sheet name="MIR1" sheetId="8" r:id="rId8"/>
    <sheet name="MT" sheetId="9" r:id="rId9"/>
    <sheet name="MIX1" sheetId="10" r:id="rId10"/>
  </sheets>
  <calcPr calcId="124519" fullCalcOnLoad="1"/>
</workbook>
</file>

<file path=xl/sharedStrings.xml><?xml version="1.0" encoding="utf-8"?>
<sst xmlns="http://schemas.openxmlformats.org/spreadsheetml/2006/main" count="821" uniqueCount="84">
  <si>
    <t>Analysis_#</t>
  </si>
  <si>
    <t>Pb207/Pb206</t>
  </si>
  <si>
    <t>1 sigma</t>
  </si>
  <si>
    <t>Pb206/U238</t>
  </si>
  <si>
    <t>Pb207/U235</t>
  </si>
  <si>
    <t>Pb208/Th232</t>
  </si>
  <si>
    <t>STDGJ-02</t>
  </si>
  <si>
    <t>STDGJ-04</t>
  </si>
  <si>
    <t>91500-01</t>
  </si>
  <si>
    <t>610-01</t>
  </si>
  <si>
    <t>STDGJ-05</t>
  </si>
  <si>
    <t>MIR1-06</t>
  </si>
  <si>
    <t>MIR1-12</t>
  </si>
  <si>
    <t>MIR1-17</t>
  </si>
  <si>
    <t>MIR1-20</t>
  </si>
  <si>
    <t>MIR1-29</t>
  </si>
  <si>
    <t>STDGJ-07</t>
  </si>
  <si>
    <t>610-03</t>
  </si>
  <si>
    <t>MT-02</t>
  </si>
  <si>
    <t>MIR1-35</t>
  </si>
  <si>
    <t>MIR1-37</t>
  </si>
  <si>
    <t>MIR1-40</t>
  </si>
  <si>
    <t>MIR1-48</t>
  </si>
  <si>
    <t>MIR1-52</t>
  </si>
  <si>
    <t>MIR1-55</t>
  </si>
  <si>
    <t>STDGJ-09</t>
  </si>
  <si>
    <t>610-05</t>
  </si>
  <si>
    <t>MT-03</t>
  </si>
  <si>
    <t>MIX1-58</t>
  </si>
  <si>
    <t>MIX1-60</t>
  </si>
  <si>
    <t>MIX1-70</t>
  </si>
  <si>
    <t>MIX1-74</t>
  </si>
  <si>
    <t>MIX1-77</t>
  </si>
  <si>
    <t>MIX1-81</t>
  </si>
  <si>
    <t>STDGJ-10</t>
  </si>
  <si>
    <t>610-07</t>
  </si>
  <si>
    <t>STDGJ-11</t>
  </si>
  <si>
    <t>MT-04</t>
  </si>
  <si>
    <t>MIX1-84</t>
  </si>
  <si>
    <t>MIX1-86</t>
  </si>
  <si>
    <t>MIX1-88</t>
  </si>
  <si>
    <t>MIX1-90</t>
  </si>
  <si>
    <t>MIX1-92</t>
  </si>
  <si>
    <t>MIX1-94</t>
  </si>
  <si>
    <t>MIX1-96</t>
  </si>
  <si>
    <t>MIX1-98</t>
  </si>
  <si>
    <t>STDGJ-13</t>
  </si>
  <si>
    <t>610-09</t>
  </si>
  <si>
    <t>MT-05</t>
  </si>
  <si>
    <t>MIX1-102</t>
  </si>
  <si>
    <t>MIX1-107</t>
  </si>
  <si>
    <t>MIX1-111</t>
  </si>
  <si>
    <t>MIX1-121</t>
  </si>
  <si>
    <t>MIX1-131</t>
  </si>
  <si>
    <t>MIX1-133</t>
  </si>
  <si>
    <t>STDGJ-15</t>
  </si>
  <si>
    <t>610-11</t>
  </si>
  <si>
    <t>MT-06</t>
  </si>
  <si>
    <t>MIX1-134</t>
  </si>
  <si>
    <t>MIX1-137</t>
  </si>
  <si>
    <t>MIX1-142</t>
  </si>
  <si>
    <t>MIX1-151</t>
  </si>
  <si>
    <t>MIX1-155</t>
  </si>
  <si>
    <t>MIX1-163</t>
  </si>
  <si>
    <t>MIX1-167</t>
  </si>
  <si>
    <t>STDGJ-17</t>
  </si>
  <si>
    <t>610-13</t>
  </si>
  <si>
    <t>Pb206</t>
  </si>
  <si>
    <t>Pb207</t>
  </si>
  <si>
    <t>Pb208</t>
  </si>
  <si>
    <t>Th232</t>
  </si>
  <si>
    <t>U238</t>
  </si>
  <si>
    <t>2 sigma</t>
  </si>
  <si>
    <t>Ratios</t>
  </si>
  <si>
    <t>Concentrations</t>
  </si>
  <si>
    <t>Zircon number</t>
  </si>
  <si>
    <t>Sequence number</t>
  </si>
  <si>
    <t>Ages</t>
  </si>
  <si>
    <t>Normal Concordia Plots</t>
  </si>
  <si>
    <t>RHO</t>
  </si>
  <si>
    <t>Inverse Concordia Plots</t>
  </si>
  <si>
    <t>RSD</t>
  </si>
  <si>
    <t>Th232/Pb208</t>
  </si>
  <si>
    <t>U235/Pb207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</si>
</sst>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0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0.05881185</v>
      </c>
      <c r="C2">
        <v>0.00078255</v>
      </c>
      <c r="D2">
        <v>0.09606768</v>
      </c>
      <c r="E2">
        <v>0.00058215</v>
      </c>
      <c r="F2">
        <v>0.77884692</v>
      </c>
      <c r="G2">
        <v>0.009660409999999999</v>
      </c>
      <c r="H2">
        <v>0.02955311</v>
      </c>
      <c r="I2">
        <v>0.00080941</v>
      </c>
    </row>
    <row r="3" spans="1:9">
      <c r="A3" t="s">
        <v>7</v>
      </c>
      <c r="B3">
        <v>0.06195858</v>
      </c>
      <c r="C3">
        <v>0.00081755</v>
      </c>
      <c r="D3">
        <v>0.09263989</v>
      </c>
      <c r="E3">
        <v>0.00056724</v>
      </c>
      <c r="F3">
        <v>0.79118097</v>
      </c>
      <c r="G3">
        <v>0.00973191</v>
      </c>
      <c r="H3">
        <v>0.0293259</v>
      </c>
      <c r="I3">
        <v>0.00079912</v>
      </c>
    </row>
    <row r="4" spans="1:9">
      <c r="A4" t="s">
        <v>8</v>
      </c>
      <c r="B4">
        <v>0.07479512000000001</v>
      </c>
      <c r="C4">
        <v>0.00117839</v>
      </c>
      <c r="D4">
        <v>0.17437467</v>
      </c>
      <c r="E4">
        <v>0.00128348</v>
      </c>
      <c r="F4">
        <v>1.79762518</v>
      </c>
      <c r="G4">
        <v>0.02653367</v>
      </c>
      <c r="H4">
        <v>0.05302504</v>
      </c>
      <c r="I4">
        <v>0.00114417</v>
      </c>
    </row>
    <row r="5" spans="1:9">
      <c r="A5" t="s">
        <v>9</v>
      </c>
      <c r="B5">
        <v>0.90321195</v>
      </c>
      <c r="C5">
        <v>0.00826671</v>
      </c>
      <c r="D5">
        <v>0.22671156</v>
      </c>
      <c r="E5">
        <v>0.00123268</v>
      </c>
      <c r="F5">
        <v>28.22305298</v>
      </c>
      <c r="G5">
        <v>0.23610649</v>
      </c>
      <c r="H5">
        <v>0.4926998</v>
      </c>
      <c r="I5">
        <v>0.00849141</v>
      </c>
    </row>
    <row r="6" spans="1:9">
      <c r="A6" t="s">
        <v>10</v>
      </c>
      <c r="B6">
        <v>0.0601215</v>
      </c>
      <c r="C6">
        <v>0.00086346</v>
      </c>
      <c r="D6">
        <v>0.10116875</v>
      </c>
      <c r="E6">
        <v>0.00065653</v>
      </c>
      <c r="F6">
        <v>0.83830148</v>
      </c>
      <c r="G6">
        <v>0.01132316</v>
      </c>
      <c r="H6">
        <v>0.03194122</v>
      </c>
      <c r="I6">
        <v>0.0009705</v>
      </c>
    </row>
    <row r="7" spans="1:9">
      <c r="A7" t="s">
        <v>11</v>
      </c>
      <c r="B7">
        <v>0.11563534</v>
      </c>
      <c r="C7">
        <v>0.00232804</v>
      </c>
      <c r="D7">
        <v>0.35728222</v>
      </c>
      <c r="E7">
        <v>0.00350526</v>
      </c>
      <c r="F7">
        <v>5.69329023</v>
      </c>
      <c r="G7">
        <v>0.10886111</v>
      </c>
      <c r="H7">
        <v>0.10188364</v>
      </c>
      <c r="I7">
        <v>0.00349044</v>
      </c>
    </row>
    <row r="8" spans="1:9">
      <c r="A8" t="s">
        <v>12</v>
      </c>
      <c r="B8">
        <v>0.12021659</v>
      </c>
      <c r="C8">
        <v>0.00296207</v>
      </c>
      <c r="D8">
        <v>0.35017151</v>
      </c>
      <c r="E8">
        <v>0.00411498</v>
      </c>
      <c r="F8">
        <v>5.80377007</v>
      </c>
      <c r="G8">
        <v>0.13587632</v>
      </c>
      <c r="H8">
        <v>0.09412779</v>
      </c>
      <c r="I8">
        <v>0.00383909</v>
      </c>
    </row>
    <row r="9" spans="1:9">
      <c r="A9" t="s">
        <v>13</v>
      </c>
      <c r="B9">
        <v>0.05949974</v>
      </c>
      <c r="C9">
        <v>0.00165807</v>
      </c>
      <c r="D9">
        <v>0.1063425</v>
      </c>
      <c r="E9">
        <v>0.00112572</v>
      </c>
      <c r="F9">
        <v>0.87193489</v>
      </c>
      <c r="G9">
        <v>0.0231417</v>
      </c>
      <c r="H9">
        <v>0.03391796</v>
      </c>
      <c r="I9">
        <v>0.0009922799999999999</v>
      </c>
    </row>
    <row r="10" spans="1:9">
      <c r="A10" t="s">
        <v>14</v>
      </c>
      <c r="B10">
        <v>0.12029696</v>
      </c>
      <c r="C10">
        <v>0.00275884</v>
      </c>
      <c r="D10">
        <v>0.36222491</v>
      </c>
      <c r="E10">
        <v>0.00371584</v>
      </c>
      <c r="F10">
        <v>6.00305462</v>
      </c>
      <c r="G10">
        <v>0.13256981</v>
      </c>
      <c r="H10">
        <v>0.08252787</v>
      </c>
      <c r="I10">
        <v>0.00379841</v>
      </c>
    </row>
    <row r="11" spans="1:9">
      <c r="A11" t="s">
        <v>15</v>
      </c>
      <c r="B11">
        <v>0.05195046</v>
      </c>
      <c r="C11">
        <v>0.00121224</v>
      </c>
      <c r="D11">
        <v>0.05077894</v>
      </c>
      <c r="E11">
        <v>0.00045183</v>
      </c>
      <c r="F11">
        <v>0.36345565</v>
      </c>
      <c r="G11">
        <v>0.00812353</v>
      </c>
      <c r="H11">
        <v>0.01597208</v>
      </c>
      <c r="I11">
        <v>0.00048353</v>
      </c>
    </row>
    <row r="12" spans="1:9">
      <c r="A12" t="s">
        <v>16</v>
      </c>
      <c r="B12">
        <v>0.05964658</v>
      </c>
      <c r="C12">
        <v>0.0010337</v>
      </c>
      <c r="D12">
        <v>0.09919541</v>
      </c>
      <c r="E12">
        <v>0.00075472</v>
      </c>
      <c r="F12">
        <v>0.81518674</v>
      </c>
      <c r="G12">
        <v>0.01364322</v>
      </c>
      <c r="H12">
        <v>0.03223838</v>
      </c>
      <c r="I12">
        <v>0.0012457</v>
      </c>
    </row>
    <row r="13" spans="1:9">
      <c r="A13" t="s">
        <v>17</v>
      </c>
      <c r="B13">
        <v>0.89726591</v>
      </c>
      <c r="C13">
        <v>0.01279399</v>
      </c>
      <c r="D13">
        <v>0.23967908</v>
      </c>
      <c r="E13">
        <v>0.00169333</v>
      </c>
      <c r="F13">
        <v>29.62739754</v>
      </c>
      <c r="G13">
        <v>0.4120511</v>
      </c>
      <c r="H13">
        <v>0.53461969</v>
      </c>
      <c r="I13">
        <v>0.01691818</v>
      </c>
    </row>
    <row r="14" spans="1:9">
      <c r="A14" t="s">
        <v>16</v>
      </c>
      <c r="B14">
        <v>0.05941803</v>
      </c>
      <c r="C14">
        <v>0.00082076</v>
      </c>
      <c r="D14">
        <v>0.0999105</v>
      </c>
      <c r="E14">
        <v>0.0006482700000000001</v>
      </c>
      <c r="F14">
        <v>0.81775403</v>
      </c>
      <c r="G14">
        <v>0.01061489</v>
      </c>
      <c r="H14">
        <v>0.03229156</v>
      </c>
      <c r="I14">
        <v>0.00094898</v>
      </c>
    </row>
    <row r="15" spans="1:9">
      <c r="A15" t="s">
        <v>17</v>
      </c>
      <c r="B15">
        <v>0.89357644</v>
      </c>
      <c r="C15">
        <v>0.00818986</v>
      </c>
      <c r="D15">
        <v>0.23998345</v>
      </c>
      <c r="E15">
        <v>0.00136014</v>
      </c>
      <c r="F15">
        <v>29.5407753</v>
      </c>
      <c r="G15">
        <v>0.24793275</v>
      </c>
      <c r="H15">
        <v>0.52993524</v>
      </c>
      <c r="I15">
        <v>0.0092528</v>
      </c>
    </row>
    <row r="16" spans="1:9">
      <c r="A16" t="s">
        <v>18</v>
      </c>
      <c r="B16">
        <v>0.06407812</v>
      </c>
      <c r="C16">
        <v>0.00151246</v>
      </c>
      <c r="D16">
        <v>0.12544698</v>
      </c>
      <c r="E16">
        <v>0.00120678</v>
      </c>
      <c r="F16">
        <v>1.10773993</v>
      </c>
      <c r="G16">
        <v>0.02458097</v>
      </c>
      <c r="H16">
        <v>0.04003982</v>
      </c>
      <c r="I16">
        <v>0.00111216</v>
      </c>
    </row>
    <row r="17" spans="1:9">
      <c r="A17" t="s">
        <v>19</v>
      </c>
      <c r="B17">
        <v>0.05466128</v>
      </c>
      <c r="C17">
        <v>0.00291207</v>
      </c>
      <c r="D17">
        <v>0.05260981</v>
      </c>
      <c r="E17">
        <v>0.00096959</v>
      </c>
      <c r="F17">
        <v>0.39615905</v>
      </c>
      <c r="G17">
        <v>0.02000906</v>
      </c>
      <c r="H17">
        <v>0.01442199</v>
      </c>
      <c r="I17">
        <v>0.00048506</v>
      </c>
    </row>
    <row r="18" spans="1:9">
      <c r="A18" t="s">
        <v>20</v>
      </c>
      <c r="B18">
        <v>0.05617556</v>
      </c>
      <c r="C18">
        <v>0.00111705</v>
      </c>
      <c r="D18">
        <v>0.04706841</v>
      </c>
      <c r="E18">
        <v>0.00037331</v>
      </c>
      <c r="F18">
        <v>0.36441147</v>
      </c>
      <c r="G18">
        <v>0.00676064</v>
      </c>
      <c r="H18">
        <v>0.01525463</v>
      </c>
      <c r="I18">
        <v>0.00046216</v>
      </c>
    </row>
    <row r="19" spans="1:9">
      <c r="A19" t="s">
        <v>21</v>
      </c>
      <c r="B19">
        <v>0.11463034</v>
      </c>
      <c r="C19">
        <v>0.0016997</v>
      </c>
      <c r="D19">
        <v>0.32144743</v>
      </c>
      <c r="E19">
        <v>0.00231036</v>
      </c>
      <c r="F19">
        <v>5.07615614</v>
      </c>
      <c r="G19">
        <v>0.06960334999999999</v>
      </c>
      <c r="H19">
        <v>0.08983700999999999</v>
      </c>
      <c r="I19">
        <v>0.00255931</v>
      </c>
    </row>
    <row r="20" spans="1:9">
      <c r="A20" t="s">
        <v>22</v>
      </c>
      <c r="B20">
        <v>0.0487423</v>
      </c>
      <c r="C20">
        <v>0.00121087</v>
      </c>
      <c r="D20">
        <v>0.02964561</v>
      </c>
      <c r="E20">
        <v>0.00026425</v>
      </c>
      <c r="F20">
        <v>0.19919357</v>
      </c>
      <c r="G20">
        <v>0.00466886</v>
      </c>
      <c r="H20">
        <v>0.009199850000000001</v>
      </c>
      <c r="I20">
        <v>0.00023762</v>
      </c>
    </row>
    <row r="21" spans="1:9">
      <c r="A21" t="s">
        <v>23</v>
      </c>
      <c r="B21">
        <v>0.055625</v>
      </c>
      <c r="C21">
        <v>0.00228407</v>
      </c>
      <c r="D21">
        <v>0.04736411</v>
      </c>
      <c r="E21">
        <v>0.00067486</v>
      </c>
      <c r="F21">
        <v>0.36326614</v>
      </c>
      <c r="G21">
        <v>0.01407738</v>
      </c>
      <c r="H21">
        <v>0.01407153</v>
      </c>
      <c r="I21">
        <v>0.00058561</v>
      </c>
    </row>
    <row r="22" spans="1:9">
      <c r="A22" t="s">
        <v>24</v>
      </c>
      <c r="B22">
        <v>0.11330287</v>
      </c>
      <c r="C22">
        <v>0.00180297</v>
      </c>
      <c r="D22">
        <v>0.3320339</v>
      </c>
      <c r="E22">
        <v>0.00251351</v>
      </c>
      <c r="F22">
        <v>5.1865201</v>
      </c>
      <c r="G22">
        <v>0.07537323999999999</v>
      </c>
      <c r="H22">
        <v>0.09542567</v>
      </c>
      <c r="I22">
        <v>0.00272908</v>
      </c>
    </row>
    <row r="23" spans="1:9">
      <c r="A23" t="s">
        <v>25</v>
      </c>
      <c r="B23">
        <v>0.06020902</v>
      </c>
      <c r="C23">
        <v>0.00111206</v>
      </c>
      <c r="D23">
        <v>0.09612598999999999</v>
      </c>
      <c r="E23">
        <v>0.0007263</v>
      </c>
      <c r="F23">
        <v>0.79801422</v>
      </c>
      <c r="G23">
        <v>0.01353783</v>
      </c>
      <c r="H23">
        <v>0.03009353</v>
      </c>
      <c r="I23">
        <v>0.0011528</v>
      </c>
    </row>
    <row r="24" spans="1:9">
      <c r="A24" t="s">
        <v>26</v>
      </c>
      <c r="B24">
        <v>0.89683157</v>
      </c>
      <c r="C24">
        <v>0.01361656</v>
      </c>
      <c r="D24">
        <v>0.22859946</v>
      </c>
      <c r="E24">
        <v>0.00155316</v>
      </c>
      <c r="F24">
        <v>28.26716423</v>
      </c>
      <c r="G24">
        <v>0.38351669</v>
      </c>
      <c r="H24">
        <v>0.51060277</v>
      </c>
      <c r="I24">
        <v>0.01559554</v>
      </c>
    </row>
    <row r="25" spans="1:9">
      <c r="A25" t="s">
        <v>25</v>
      </c>
      <c r="B25">
        <v>0.06006804</v>
      </c>
      <c r="C25">
        <v>0.0008829899999999999</v>
      </c>
      <c r="D25">
        <v>0.09653866</v>
      </c>
      <c r="E25">
        <v>0.00063343</v>
      </c>
      <c r="F25">
        <v>0.79952651</v>
      </c>
      <c r="G25">
        <v>0.01101818</v>
      </c>
      <c r="H25">
        <v>0.03020289</v>
      </c>
      <c r="I25">
        <v>0.00092087</v>
      </c>
    </row>
    <row r="26" spans="1:9">
      <c r="A26" t="s">
        <v>26</v>
      </c>
      <c r="B26">
        <v>0.89285284</v>
      </c>
      <c r="C26">
        <v>0.008630000000000001</v>
      </c>
      <c r="D26">
        <v>0.23050632</v>
      </c>
      <c r="E26">
        <v>0.00128553</v>
      </c>
      <c r="F26">
        <v>28.37534523</v>
      </c>
      <c r="G26">
        <v>0.25066539</v>
      </c>
      <c r="H26">
        <v>0.50970715</v>
      </c>
      <c r="I26">
        <v>0.009343499999999999</v>
      </c>
    </row>
    <row r="27" spans="1:9">
      <c r="A27" t="s">
        <v>27</v>
      </c>
      <c r="B27">
        <v>0.06513946</v>
      </c>
      <c r="C27">
        <v>0.00183289</v>
      </c>
      <c r="D27">
        <v>0.12486185</v>
      </c>
      <c r="E27">
        <v>0.00142535</v>
      </c>
      <c r="F27">
        <v>1.12118983</v>
      </c>
      <c r="G27">
        <v>0.02973748</v>
      </c>
      <c r="H27">
        <v>0.03820662</v>
      </c>
      <c r="I27">
        <v>0.00117731</v>
      </c>
    </row>
    <row r="28" spans="1:9">
      <c r="A28" t="s">
        <v>28</v>
      </c>
      <c r="B28">
        <v>0.05385966</v>
      </c>
      <c r="C28">
        <v>0.00139121</v>
      </c>
      <c r="D28">
        <v>0.0240883</v>
      </c>
      <c r="E28">
        <v>0.00022439</v>
      </c>
      <c r="F28">
        <v>0.17887615</v>
      </c>
      <c r="G28">
        <v>0.00437015</v>
      </c>
      <c r="H28">
        <v>0.00765526</v>
      </c>
      <c r="I28">
        <v>0.00017431</v>
      </c>
    </row>
    <row r="29" spans="1:9">
      <c r="A29" t="s">
        <v>29</v>
      </c>
      <c r="B29">
        <v>0.06226398</v>
      </c>
      <c r="C29">
        <v>0.00100262</v>
      </c>
      <c r="D29">
        <v>0.06830478</v>
      </c>
      <c r="E29">
        <v>0.0004673</v>
      </c>
      <c r="F29">
        <v>0.58633327</v>
      </c>
      <c r="G29">
        <v>0.00882518</v>
      </c>
      <c r="H29">
        <v>0.02195198</v>
      </c>
      <c r="I29">
        <v>0.00059171</v>
      </c>
    </row>
    <row r="30" spans="1:9">
      <c r="A30" t="s">
        <v>30</v>
      </c>
      <c r="B30">
        <v>0.05519613</v>
      </c>
      <c r="C30">
        <v>0.00132042</v>
      </c>
      <c r="D30">
        <v>0.04777743</v>
      </c>
      <c r="E30">
        <v>0.00042707</v>
      </c>
      <c r="F30">
        <v>0.3636058</v>
      </c>
      <c r="G30">
        <v>0.00822206</v>
      </c>
      <c r="H30">
        <v>0.01517753</v>
      </c>
      <c r="I30">
        <v>0.00040397</v>
      </c>
    </row>
    <row r="31" spans="1:9">
      <c r="A31" t="s">
        <v>31</v>
      </c>
      <c r="B31">
        <v>0.06778735</v>
      </c>
      <c r="C31">
        <v>0.00125577</v>
      </c>
      <c r="D31">
        <v>0.14038348</v>
      </c>
      <c r="E31">
        <v>0.00111264</v>
      </c>
      <c r="F31">
        <v>1.31197655</v>
      </c>
      <c r="G31">
        <v>0.02281296</v>
      </c>
      <c r="H31">
        <v>0.04322716</v>
      </c>
      <c r="I31">
        <v>0.00114404</v>
      </c>
    </row>
    <row r="32" spans="1:9">
      <c r="A32" t="s">
        <v>32</v>
      </c>
      <c r="B32">
        <v>0.05331168</v>
      </c>
      <c r="C32">
        <v>0.00161649</v>
      </c>
      <c r="D32">
        <v>0.03328643</v>
      </c>
      <c r="E32">
        <v>0.00035065</v>
      </c>
      <c r="F32">
        <v>0.24464826</v>
      </c>
      <c r="G32">
        <v>0.00703938</v>
      </c>
      <c r="H32">
        <v>0.01098372</v>
      </c>
      <c r="I32">
        <v>0.0003434</v>
      </c>
    </row>
    <row r="33" spans="1:9">
      <c r="A33" t="s">
        <v>33</v>
      </c>
      <c r="B33">
        <v>0.05617623</v>
      </c>
      <c r="C33">
        <v>0.00148957</v>
      </c>
      <c r="D33">
        <v>0.05345466</v>
      </c>
      <c r="E33">
        <v>0.00053182</v>
      </c>
      <c r="F33">
        <v>0.41400227</v>
      </c>
      <c r="G33">
        <v>0.01033015</v>
      </c>
      <c r="H33">
        <v>0.01654713</v>
      </c>
      <c r="I33">
        <v>0.00058605</v>
      </c>
    </row>
    <row r="34" spans="1:9">
      <c r="A34" t="s">
        <v>34</v>
      </c>
      <c r="B34">
        <v>0.06006088</v>
      </c>
      <c r="C34">
        <v>0.00113767</v>
      </c>
      <c r="D34">
        <v>0.0982538</v>
      </c>
      <c r="E34">
        <v>0.0007628100000000001</v>
      </c>
      <c r="F34">
        <v>0.81352741</v>
      </c>
      <c r="G34">
        <v>0.01446487</v>
      </c>
      <c r="H34">
        <v>0.03107439</v>
      </c>
      <c r="I34">
        <v>0.00121073</v>
      </c>
    </row>
    <row r="35" spans="1:9">
      <c r="A35" t="s">
        <v>35</v>
      </c>
      <c r="B35">
        <v>0.91506743</v>
      </c>
      <c r="C35">
        <v>0.0146768</v>
      </c>
      <c r="D35">
        <v>0.22188507</v>
      </c>
      <c r="E35">
        <v>0.00159058</v>
      </c>
      <c r="F35">
        <v>27.99061966</v>
      </c>
      <c r="G35">
        <v>0.41747344</v>
      </c>
      <c r="H35">
        <v>0.47488752</v>
      </c>
      <c r="I35">
        <v>0.01514956</v>
      </c>
    </row>
    <row r="36" spans="1:9">
      <c r="A36" t="s">
        <v>36</v>
      </c>
      <c r="B36">
        <v>0.06039004</v>
      </c>
      <c r="C36">
        <v>0.00088703</v>
      </c>
      <c r="D36">
        <v>0.0964715</v>
      </c>
      <c r="E36">
        <v>0.0006303</v>
      </c>
      <c r="F36">
        <v>0.80313271</v>
      </c>
      <c r="G36">
        <v>0.01105783</v>
      </c>
      <c r="H36">
        <v>0.0304388</v>
      </c>
      <c r="I36">
        <v>0.00091368</v>
      </c>
    </row>
    <row r="37" spans="1:9">
      <c r="A37" t="s">
        <v>35</v>
      </c>
      <c r="B37">
        <v>0.91251755</v>
      </c>
      <c r="C37">
        <v>0.00891632</v>
      </c>
      <c r="D37">
        <v>0.22219676</v>
      </c>
      <c r="E37">
        <v>0.00124726</v>
      </c>
      <c r="F37">
        <v>27.95228386</v>
      </c>
      <c r="G37">
        <v>0.24930167</v>
      </c>
      <c r="H37">
        <v>0.47688425</v>
      </c>
      <c r="I37">
        <v>0.0086303</v>
      </c>
    </row>
    <row r="38" spans="1:9">
      <c r="A38" t="s">
        <v>37</v>
      </c>
      <c r="B38">
        <v>0.0637258</v>
      </c>
      <c r="C38">
        <v>0.00129072</v>
      </c>
      <c r="D38">
        <v>0.12066345</v>
      </c>
      <c r="E38">
        <v>0.00101304</v>
      </c>
      <c r="F38">
        <v>1.06004989</v>
      </c>
      <c r="G38">
        <v>0.02022195</v>
      </c>
      <c r="H38">
        <v>0.03640569</v>
      </c>
      <c r="I38">
        <v>0.00081244</v>
      </c>
    </row>
    <row r="39" spans="1:9">
      <c r="A39" t="s">
        <v>38</v>
      </c>
      <c r="B39">
        <v>0.05433752</v>
      </c>
      <c r="C39">
        <v>0.00150682</v>
      </c>
      <c r="D39">
        <v>0.04649335</v>
      </c>
      <c r="E39">
        <v>0.00047567</v>
      </c>
      <c r="F39">
        <v>0.34847435</v>
      </c>
      <c r="G39">
        <v>0.00913427</v>
      </c>
      <c r="H39">
        <v>0.01527026</v>
      </c>
      <c r="I39">
        <v>0.00056999</v>
      </c>
    </row>
    <row r="40" spans="1:9">
      <c r="A40" t="s">
        <v>39</v>
      </c>
      <c r="B40">
        <v>0.05184186</v>
      </c>
      <c r="C40">
        <v>0.00225775</v>
      </c>
      <c r="D40">
        <v>0.03826422</v>
      </c>
      <c r="E40">
        <v>0.00053976</v>
      </c>
      <c r="F40">
        <v>0.27352646</v>
      </c>
      <c r="G40">
        <v>0.01136422</v>
      </c>
      <c r="H40">
        <v>0.01296061</v>
      </c>
      <c r="I40">
        <v>0.00041833</v>
      </c>
    </row>
    <row r="41" spans="1:9">
      <c r="A41" t="s">
        <v>40</v>
      </c>
      <c r="B41">
        <v>0.05545084</v>
      </c>
      <c r="C41">
        <v>0.0008603</v>
      </c>
      <c r="D41">
        <v>0.05529166</v>
      </c>
      <c r="E41">
        <v>0.00036796</v>
      </c>
      <c r="F41">
        <v>0.42276505</v>
      </c>
      <c r="G41">
        <v>0.00615858</v>
      </c>
      <c r="H41">
        <v>0.01712189</v>
      </c>
      <c r="I41">
        <v>0.00042319</v>
      </c>
    </row>
    <row r="42" spans="1:9">
      <c r="A42" t="s">
        <v>41</v>
      </c>
      <c r="B42">
        <v>0.18143225</v>
      </c>
      <c r="C42">
        <v>0.00318461</v>
      </c>
      <c r="D42">
        <v>0.50951767</v>
      </c>
      <c r="E42">
        <v>0.00429362</v>
      </c>
      <c r="F42">
        <v>12.74639416</v>
      </c>
      <c r="G42">
        <v>0.21044217</v>
      </c>
      <c r="H42">
        <v>0.13136455</v>
      </c>
      <c r="I42">
        <v>0.00443222</v>
      </c>
    </row>
    <row r="43" spans="1:9">
      <c r="A43" t="s">
        <v>42</v>
      </c>
      <c r="B43">
        <v>0.06350956000000001</v>
      </c>
      <c r="C43">
        <v>0.00477161</v>
      </c>
      <c r="D43">
        <v>0.02867864</v>
      </c>
      <c r="E43">
        <v>0.0007487699999999999</v>
      </c>
      <c r="F43">
        <v>0.25103855</v>
      </c>
      <c r="G43">
        <v>0.01779884</v>
      </c>
      <c r="H43">
        <v>0.01182989</v>
      </c>
      <c r="I43">
        <v>0.00078753</v>
      </c>
    </row>
    <row r="44" spans="1:9">
      <c r="A44" t="s">
        <v>43</v>
      </c>
      <c r="B44">
        <v>0.05806193</v>
      </c>
      <c r="C44">
        <v>0.00180408</v>
      </c>
      <c r="D44">
        <v>0.08329871</v>
      </c>
      <c r="E44">
        <v>0.0009887400000000001</v>
      </c>
      <c r="F44">
        <v>0.66692126</v>
      </c>
      <c r="G44">
        <v>0.01959347</v>
      </c>
      <c r="H44">
        <v>0.02452787</v>
      </c>
      <c r="I44">
        <v>0.00115185</v>
      </c>
    </row>
    <row r="45" spans="1:9">
      <c r="A45" t="s">
        <v>44</v>
      </c>
      <c r="B45">
        <v>0.06117767</v>
      </c>
      <c r="C45">
        <v>0.00127339</v>
      </c>
      <c r="D45">
        <v>0.09653935</v>
      </c>
      <c r="E45">
        <v>0.00081356</v>
      </c>
      <c r="F45">
        <v>0.81427604</v>
      </c>
      <c r="G45">
        <v>0.01597717</v>
      </c>
      <c r="H45">
        <v>0.03018912</v>
      </c>
      <c r="I45">
        <v>0.00096452</v>
      </c>
    </row>
    <row r="46" spans="1:9">
      <c r="A46" t="s">
        <v>45</v>
      </c>
      <c r="B46">
        <v>0.05286875</v>
      </c>
      <c r="C46">
        <v>0.00128133</v>
      </c>
      <c r="D46">
        <v>0.05035431</v>
      </c>
      <c r="E46">
        <v>0.00045562</v>
      </c>
      <c r="F46">
        <v>0.36704424</v>
      </c>
      <c r="G46">
        <v>0.008425159999999999</v>
      </c>
      <c r="H46">
        <v>0.01542247</v>
      </c>
      <c r="I46">
        <v>0.00049229</v>
      </c>
    </row>
    <row r="47" spans="1:9">
      <c r="A47" t="s">
        <v>46</v>
      </c>
      <c r="B47">
        <v>0.06051707</v>
      </c>
      <c r="C47">
        <v>0.00115865</v>
      </c>
      <c r="D47">
        <v>0.09868026000000001</v>
      </c>
      <c r="E47">
        <v>0.00078111</v>
      </c>
      <c r="F47">
        <v>0.82337183</v>
      </c>
      <c r="G47">
        <v>0.01485224</v>
      </c>
      <c r="H47">
        <v>0.03141528</v>
      </c>
      <c r="I47">
        <v>0.0012815</v>
      </c>
    </row>
    <row r="48" spans="1:9">
      <c r="A48" t="s">
        <v>46</v>
      </c>
      <c r="B48">
        <v>0.06054124</v>
      </c>
      <c r="C48">
        <v>0.00090701</v>
      </c>
      <c r="D48">
        <v>0.09850449999999999</v>
      </c>
      <c r="E48">
        <v>0.0006561</v>
      </c>
      <c r="F48">
        <v>0.82223856</v>
      </c>
      <c r="G48">
        <v>0.01155223</v>
      </c>
      <c r="H48">
        <v>0.03143526</v>
      </c>
      <c r="I48">
        <v>0.0009834100000000001</v>
      </c>
    </row>
    <row r="49" spans="1:9">
      <c r="A49" t="s">
        <v>47</v>
      </c>
      <c r="B49">
        <v>0.90243912</v>
      </c>
      <c r="C49">
        <v>0.00893354</v>
      </c>
      <c r="D49">
        <v>0.23189156</v>
      </c>
      <c r="E49">
        <v>0.00131514</v>
      </c>
      <c r="F49">
        <v>28.85352898</v>
      </c>
      <c r="G49">
        <v>0.26168782</v>
      </c>
      <c r="H49">
        <v>0.50732714</v>
      </c>
      <c r="I49">
        <v>0.009525459999999999</v>
      </c>
    </row>
    <row r="50" spans="1:9">
      <c r="A50" t="s">
        <v>48</v>
      </c>
      <c r="B50">
        <v>0.06834485</v>
      </c>
      <c r="C50">
        <v>0.0014958</v>
      </c>
      <c r="D50">
        <v>0.12312954</v>
      </c>
      <c r="E50">
        <v>0.00113389</v>
      </c>
      <c r="F50">
        <v>1.16059244</v>
      </c>
      <c r="G50">
        <v>0.02394301</v>
      </c>
      <c r="H50">
        <v>0.03739464</v>
      </c>
      <c r="I50">
        <v>0.00095414</v>
      </c>
    </row>
    <row r="51" spans="1:9">
      <c r="A51" t="s">
        <v>49</v>
      </c>
      <c r="B51">
        <v>0.04940607</v>
      </c>
      <c r="C51">
        <v>0.00216054</v>
      </c>
      <c r="D51">
        <v>0.04068871</v>
      </c>
      <c r="E51">
        <v>0.0005878</v>
      </c>
      <c r="F51">
        <v>0.2772834</v>
      </c>
      <c r="G51">
        <v>0.01156901</v>
      </c>
      <c r="H51">
        <v>0.01176964</v>
      </c>
      <c r="I51">
        <v>0.00038928</v>
      </c>
    </row>
    <row r="52" spans="1:9">
      <c r="A52" t="s">
        <v>50</v>
      </c>
      <c r="B52">
        <v>0.05269592</v>
      </c>
      <c r="C52">
        <v>0.00116699</v>
      </c>
      <c r="D52">
        <v>0.05465166</v>
      </c>
      <c r="E52">
        <v>0.00046452</v>
      </c>
      <c r="F52">
        <v>0.3971301</v>
      </c>
      <c r="G52">
        <v>0.00834182</v>
      </c>
      <c r="H52">
        <v>0.01682683</v>
      </c>
      <c r="I52">
        <v>0.00044484</v>
      </c>
    </row>
    <row r="53" spans="1:9">
      <c r="A53" t="s">
        <v>51</v>
      </c>
      <c r="B53">
        <v>0.06123488</v>
      </c>
      <c r="C53">
        <v>0.0037638</v>
      </c>
      <c r="D53">
        <v>0.04898774</v>
      </c>
      <c r="E53">
        <v>0.00106747</v>
      </c>
      <c r="F53">
        <v>0.41365609</v>
      </c>
      <c r="G53">
        <v>0.02407705</v>
      </c>
      <c r="H53">
        <v>0.01457174</v>
      </c>
      <c r="I53">
        <v>0.00074879</v>
      </c>
    </row>
    <row r="54" spans="1:9">
      <c r="A54" t="s">
        <v>52</v>
      </c>
      <c r="B54">
        <v>0.11336913</v>
      </c>
      <c r="C54">
        <v>0.0015173</v>
      </c>
      <c r="D54">
        <v>0.33069026</v>
      </c>
      <c r="E54">
        <v>0.00216976</v>
      </c>
      <c r="F54">
        <v>5.16863012</v>
      </c>
      <c r="G54">
        <v>0.06536759</v>
      </c>
      <c r="H54">
        <v>0.09317135</v>
      </c>
      <c r="I54">
        <v>0.00243178</v>
      </c>
    </row>
    <row r="55" spans="1:9">
      <c r="A55" t="s">
        <v>53</v>
      </c>
      <c r="B55">
        <v>0.05654444</v>
      </c>
      <c r="C55">
        <v>0.00096724</v>
      </c>
      <c r="D55">
        <v>0.07832354</v>
      </c>
      <c r="E55">
        <v>0.00057458</v>
      </c>
      <c r="F55">
        <v>0.61054683</v>
      </c>
      <c r="G55">
        <v>0.00991597</v>
      </c>
      <c r="H55">
        <v>0.02334902</v>
      </c>
      <c r="I55">
        <v>0.00070203</v>
      </c>
    </row>
    <row r="56" spans="1:9">
      <c r="A56" t="s">
        <v>54</v>
      </c>
      <c r="B56">
        <v>0.06113735</v>
      </c>
      <c r="C56">
        <v>0.00191177</v>
      </c>
      <c r="D56">
        <v>0.08742418</v>
      </c>
      <c r="E56">
        <v>0.00105063</v>
      </c>
      <c r="F56">
        <v>0.7367922099999999</v>
      </c>
      <c r="G56">
        <v>0.02186795</v>
      </c>
      <c r="H56">
        <v>0.03890134</v>
      </c>
      <c r="I56">
        <v>0.00180627</v>
      </c>
    </row>
    <row r="57" spans="1:9">
      <c r="A57" t="s">
        <v>55</v>
      </c>
      <c r="B57">
        <v>0.06064637</v>
      </c>
      <c r="C57">
        <v>0.00115097</v>
      </c>
      <c r="D57">
        <v>0.09655503</v>
      </c>
      <c r="E57">
        <v>0.00077842</v>
      </c>
      <c r="F57">
        <v>0.80715364</v>
      </c>
      <c r="G57">
        <v>0.0146087</v>
      </c>
      <c r="H57">
        <v>0.0308854</v>
      </c>
      <c r="I57">
        <v>0.00125068</v>
      </c>
    </row>
    <row r="58" spans="1:9">
      <c r="A58" t="s">
        <v>56</v>
      </c>
      <c r="B58">
        <v>0.89751983</v>
      </c>
      <c r="C58">
        <v>0.01434073</v>
      </c>
      <c r="D58">
        <v>0.23779364</v>
      </c>
      <c r="E58">
        <v>0.00176596</v>
      </c>
      <c r="F58">
        <v>29.41712952</v>
      </c>
      <c r="G58">
        <v>0.44884484</v>
      </c>
      <c r="H58">
        <v>0.51169842</v>
      </c>
      <c r="I58">
        <v>0.01723082</v>
      </c>
    </row>
    <row r="59" spans="1:9">
      <c r="A59" t="s">
        <v>55</v>
      </c>
      <c r="B59">
        <v>0.06075679</v>
      </c>
      <c r="C59">
        <v>0.00088891</v>
      </c>
      <c r="D59">
        <v>0.09624081</v>
      </c>
      <c r="E59">
        <v>0.00064025</v>
      </c>
      <c r="F59">
        <v>0.80594069</v>
      </c>
      <c r="G59">
        <v>0.01106159</v>
      </c>
      <c r="H59">
        <v>0.0308377</v>
      </c>
      <c r="I59">
        <v>0.00093209</v>
      </c>
    </row>
    <row r="60" spans="1:9">
      <c r="A60" t="s">
        <v>56</v>
      </c>
      <c r="B60">
        <v>0.8994562</v>
      </c>
      <c r="C60">
        <v>0.008763190000000001</v>
      </c>
      <c r="D60">
        <v>0.2364106</v>
      </c>
      <c r="E60">
        <v>0.00134575</v>
      </c>
      <c r="F60">
        <v>29.3096981</v>
      </c>
      <c r="G60">
        <v>0.26176925</v>
      </c>
      <c r="H60">
        <v>0.51347762</v>
      </c>
      <c r="I60">
        <v>0.00943801</v>
      </c>
    </row>
    <row r="61" spans="1:9">
      <c r="A61" t="s">
        <v>57</v>
      </c>
      <c r="B61">
        <v>0.06489136</v>
      </c>
      <c r="C61">
        <v>0.00125194</v>
      </c>
      <c r="D61">
        <v>0.12075721</v>
      </c>
      <c r="E61">
        <v>0.00099474</v>
      </c>
      <c r="F61">
        <v>1.08011377</v>
      </c>
      <c r="G61">
        <v>0.01958175</v>
      </c>
      <c r="H61">
        <v>0.03629819</v>
      </c>
      <c r="I61">
        <v>0.00081107</v>
      </c>
    </row>
    <row r="62" spans="1:9">
      <c r="A62" t="s">
        <v>58</v>
      </c>
      <c r="B62">
        <v>0.05257529</v>
      </c>
      <c r="C62">
        <v>0.00123484</v>
      </c>
      <c r="D62">
        <v>0.04679584</v>
      </c>
      <c r="E62">
        <v>0.00040983</v>
      </c>
      <c r="F62">
        <v>0.33912978</v>
      </c>
      <c r="G62">
        <v>0.00753613</v>
      </c>
      <c r="H62">
        <v>0.01457743</v>
      </c>
      <c r="I62">
        <v>0.00033815</v>
      </c>
    </row>
    <row r="63" spans="1:9">
      <c r="A63" t="s">
        <v>59</v>
      </c>
      <c r="B63">
        <v>0.06976876</v>
      </c>
      <c r="C63">
        <v>0.00205581</v>
      </c>
      <c r="D63">
        <v>0.05521632</v>
      </c>
      <c r="E63">
        <v>0.00063879</v>
      </c>
      <c r="F63">
        <v>0.5310203999999999</v>
      </c>
      <c r="G63">
        <v>0.0146447</v>
      </c>
      <c r="H63">
        <v>0.01341398</v>
      </c>
      <c r="I63">
        <v>0.00040225</v>
      </c>
    </row>
    <row r="64" spans="1:9">
      <c r="A64" t="s">
        <v>60</v>
      </c>
      <c r="B64">
        <v>0.11729224</v>
      </c>
      <c r="C64">
        <v>0.00209933</v>
      </c>
      <c r="D64">
        <v>0.35223487</v>
      </c>
      <c r="E64">
        <v>0.00306454</v>
      </c>
      <c r="F64">
        <v>5.69512224</v>
      </c>
      <c r="G64">
        <v>0.09550311</v>
      </c>
      <c r="H64">
        <v>0.10470038</v>
      </c>
      <c r="I64">
        <v>0.00335431</v>
      </c>
    </row>
    <row r="65" spans="1:9">
      <c r="A65" t="s">
        <v>61</v>
      </c>
      <c r="B65">
        <v>0.05418023</v>
      </c>
      <c r="C65">
        <v>0.00279277</v>
      </c>
      <c r="D65">
        <v>0.0452566</v>
      </c>
      <c r="E65">
        <v>0.0007297</v>
      </c>
      <c r="F65">
        <v>0.33798796</v>
      </c>
      <c r="G65">
        <v>0.01666999</v>
      </c>
      <c r="H65">
        <v>0.01464959</v>
      </c>
      <c r="I65">
        <v>0.00047055</v>
      </c>
    </row>
    <row r="66" spans="1:9">
      <c r="A66" t="s">
        <v>62</v>
      </c>
      <c r="B66">
        <v>0.06013227</v>
      </c>
      <c r="C66">
        <v>0.00221349</v>
      </c>
      <c r="D66">
        <v>0.05364786</v>
      </c>
      <c r="E66">
        <v>0.00072242</v>
      </c>
      <c r="F66">
        <v>0.44494334</v>
      </c>
      <c r="G66">
        <v>0.01531107</v>
      </c>
      <c r="H66">
        <v>0.01715511</v>
      </c>
      <c r="I66">
        <v>0.00089773</v>
      </c>
    </row>
    <row r="67" spans="1:9">
      <c r="A67" t="s">
        <v>63</v>
      </c>
      <c r="B67">
        <v>0.05046987</v>
      </c>
      <c r="C67">
        <v>0.00406925</v>
      </c>
      <c r="D67">
        <v>0.04009445</v>
      </c>
      <c r="E67">
        <v>0.0010048</v>
      </c>
      <c r="F67">
        <v>0.27898651</v>
      </c>
      <c r="G67">
        <v>0.02148826</v>
      </c>
      <c r="H67">
        <v>0.01279662</v>
      </c>
      <c r="I67">
        <v>0.00071578</v>
      </c>
    </row>
    <row r="68" spans="1:9">
      <c r="A68" t="s">
        <v>64</v>
      </c>
      <c r="B68">
        <v>0.06056739</v>
      </c>
      <c r="C68">
        <v>0.00271561</v>
      </c>
      <c r="D68">
        <v>0.07011141999999999</v>
      </c>
      <c r="E68">
        <v>0.00116518</v>
      </c>
      <c r="F68">
        <v>0.58548248</v>
      </c>
      <c r="G68">
        <v>0.02472042</v>
      </c>
      <c r="H68">
        <v>0.02063584</v>
      </c>
      <c r="I68">
        <v>0.00105877</v>
      </c>
    </row>
    <row r="69" spans="1:9">
      <c r="A69" t="s">
        <v>65</v>
      </c>
      <c r="B69">
        <v>0.06089867</v>
      </c>
      <c r="C69">
        <v>0.00118529</v>
      </c>
      <c r="D69">
        <v>0.09603736</v>
      </c>
      <c r="E69">
        <v>0.0007598</v>
      </c>
      <c r="F69">
        <v>0.80605215</v>
      </c>
      <c r="G69">
        <v>0.01460352</v>
      </c>
      <c r="H69">
        <v>0.03018945</v>
      </c>
      <c r="I69">
        <v>0.00123947</v>
      </c>
    </row>
    <row r="70" spans="1:9">
      <c r="A70" t="s">
        <v>66</v>
      </c>
      <c r="B70">
        <v>0.91170442</v>
      </c>
      <c r="C70">
        <v>0.01468274</v>
      </c>
      <c r="D70">
        <v>0.2284203</v>
      </c>
      <c r="E70">
        <v>0.0016398</v>
      </c>
      <c r="F70">
        <v>28.70135498</v>
      </c>
      <c r="G70">
        <v>0.42429004</v>
      </c>
      <c r="H70">
        <v>0.50738794</v>
      </c>
      <c r="I70">
        <v>0.01673483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29"/>
  <sheetViews>
    <sheetView workbookViewId="0"/>
  </sheetViews>
  <sheetFormatPr defaultRowHeight="15"/>
  <sheetData>
    <row r="1" spans="1:38">
      <c r="A1" t="s">
        <v>73</v>
      </c>
      <c r="K1" t="s">
        <v>74</v>
      </c>
      <c r="Q1" t="s">
        <v>77</v>
      </c>
      <c r="AA1" t="s">
        <v>78</v>
      </c>
      <c r="AH1" t="s">
        <v>80</v>
      </c>
    </row>
    <row r="2" spans="1:38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79</v>
      </c>
      <c r="AH2" t="s">
        <v>0</v>
      </c>
      <c r="AI2" t="s">
        <v>81</v>
      </c>
      <c r="AJ2" t="s">
        <v>82</v>
      </c>
      <c r="AK2" t="s">
        <v>81</v>
      </c>
      <c r="AL2" t="s">
        <v>83</v>
      </c>
    </row>
    <row r="3" spans="1:38">
      <c r="A3" t="s">
        <v>28</v>
      </c>
      <c r="B3">
        <v>0.05385966</v>
      </c>
      <c r="C3">
        <v>0.00278242</v>
      </c>
      <c r="D3">
        <v>0.0240883</v>
      </c>
      <c r="E3">
        <v>0.00044878</v>
      </c>
      <c r="F3">
        <v>0.17887615</v>
      </c>
      <c r="G3">
        <v>0.008740299999999999</v>
      </c>
      <c r="H3">
        <v>0.00765526</v>
      </c>
      <c r="I3">
        <v>0.00034862</v>
      </c>
      <c r="K3" t="s">
        <v>28</v>
      </c>
      <c r="L3">
        <v>365.5335447962176</v>
      </c>
      <c r="M3">
        <v>315.9213341873651</v>
      </c>
      <c r="N3">
        <v>27</v>
      </c>
      <c r="O3">
        <v>1</v>
      </c>
      <c r="Q3" t="s">
        <v>28</v>
      </c>
      <c r="R3">
        <v>365</v>
      </c>
      <c r="S3">
        <v>114.32</v>
      </c>
      <c r="T3">
        <v>153.4</v>
      </c>
      <c r="U3">
        <v>2.82</v>
      </c>
      <c r="V3">
        <v>167.1</v>
      </c>
      <c r="W3">
        <v>7.52</v>
      </c>
      <c r="X3">
        <v>154.1</v>
      </c>
      <c r="Y3">
        <v>7</v>
      </c>
      <c r="AA3" t="s">
        <v>28</v>
      </c>
      <c r="AB3">
        <v>0.00017431</v>
      </c>
      <c r="AC3">
        <v>0.00765526</v>
      </c>
      <c r="AD3">
        <v>0.00437015</v>
      </c>
      <c r="AE3">
        <v>0.17887615</v>
      </c>
      <c r="AF3">
        <v>0.9320054510460146</v>
      </c>
      <c r="AH3" t="s">
        <v>28</v>
      </c>
      <c r="AI3">
        <f>100*  0.00017431/AVERAGE($AJ$3:$AJ$29)</f>
        <v>0</v>
      </c>
      <c r="AJ3">
        <v>130.62913604502</v>
      </c>
      <c r="AK3">
        <f>100*  0.00437015/AVERAGE($AL$3:$AL$29)</f>
        <v>0</v>
      </c>
      <c r="AL3">
        <v>5.590460215070594</v>
      </c>
    </row>
    <row r="4" spans="1:38">
      <c r="A4" t="s">
        <v>29</v>
      </c>
      <c r="B4">
        <v>0.06226398</v>
      </c>
      <c r="C4">
        <v>0.00200524</v>
      </c>
      <c r="D4">
        <v>0.06830478</v>
      </c>
      <c r="E4">
        <v>0.0009345999999999999</v>
      </c>
      <c r="F4">
        <v>0.58633327</v>
      </c>
      <c r="G4">
        <v>0.01765036</v>
      </c>
      <c r="H4">
        <v>0.02195198</v>
      </c>
      <c r="I4">
        <v>0.00118342</v>
      </c>
      <c r="K4" t="s">
        <v>29</v>
      </c>
      <c r="L4">
        <v>478.2895445568257</v>
      </c>
      <c r="M4">
        <v>777.6959805154239</v>
      </c>
      <c r="N4">
        <v>28</v>
      </c>
      <c r="O4">
        <v>2</v>
      </c>
      <c r="Q4" t="s">
        <v>29</v>
      </c>
      <c r="R4">
        <v>683.2</v>
      </c>
      <c r="S4">
        <v>68.04000000000001</v>
      </c>
      <c r="T4">
        <v>425.9</v>
      </c>
      <c r="U4">
        <v>5.64</v>
      </c>
      <c r="V4">
        <v>468.5</v>
      </c>
      <c r="W4">
        <v>11.3</v>
      </c>
      <c r="X4">
        <v>438.9</v>
      </c>
      <c r="Y4">
        <v>23.4</v>
      </c>
      <c r="AA4" t="s">
        <v>29</v>
      </c>
      <c r="AB4">
        <v>0.00059171</v>
      </c>
      <c r="AC4">
        <v>0.02195198</v>
      </c>
      <c r="AD4">
        <v>0.00882518</v>
      </c>
      <c r="AE4">
        <v>0.58633327</v>
      </c>
      <c r="AF4">
        <v>1.790837485429744</v>
      </c>
      <c r="AH4" t="s">
        <v>29</v>
      </c>
      <c r="AI4">
        <f>100*  0.00059171/AVERAGE($AJ$3:$AJ$29)</f>
        <v>0</v>
      </c>
      <c r="AJ4">
        <v>45.55397736331757</v>
      </c>
      <c r="AK4">
        <f>100*  0.00882518/AVERAGE($AL$3:$AL$29)</f>
        <v>0</v>
      </c>
      <c r="AL4">
        <v>1.705514681095958</v>
      </c>
    </row>
    <row r="5" spans="1:38">
      <c r="A5" t="s">
        <v>30</v>
      </c>
      <c r="B5">
        <v>0.05519613</v>
      </c>
      <c r="C5">
        <v>0.00264084</v>
      </c>
      <c r="D5">
        <v>0.04777743</v>
      </c>
      <c r="E5">
        <v>0.00085414</v>
      </c>
      <c r="F5">
        <v>0.3636058</v>
      </c>
      <c r="G5">
        <v>0.01644412</v>
      </c>
      <c r="H5">
        <v>0.01517753</v>
      </c>
      <c r="I5">
        <v>0.00080794</v>
      </c>
      <c r="K5" t="s">
        <v>30</v>
      </c>
      <c r="L5">
        <v>133.2862529175893</v>
      </c>
      <c r="M5">
        <v>210.4885536023533</v>
      </c>
      <c r="N5">
        <v>29</v>
      </c>
      <c r="O5">
        <v>3</v>
      </c>
      <c r="Q5" t="s">
        <v>30</v>
      </c>
      <c r="R5">
        <v>420</v>
      </c>
      <c r="S5">
        <v>103.94</v>
      </c>
      <c r="T5">
        <v>300.9</v>
      </c>
      <c r="U5">
        <v>5.26</v>
      </c>
      <c r="V5">
        <v>314.9</v>
      </c>
      <c r="W5">
        <v>12.24</v>
      </c>
      <c r="X5">
        <v>304.5</v>
      </c>
      <c r="Y5">
        <v>16.08</v>
      </c>
      <c r="AA5" t="s">
        <v>30</v>
      </c>
      <c r="AB5">
        <v>0.00040397</v>
      </c>
      <c r="AC5">
        <v>0.01517753</v>
      </c>
      <c r="AD5">
        <v>0.00822206</v>
      </c>
      <c r="AE5">
        <v>0.3636058</v>
      </c>
      <c r="AF5">
        <v>1.177058844073425</v>
      </c>
      <c r="AH5" t="s">
        <v>30</v>
      </c>
      <c r="AI5">
        <f>100*  0.00040397/AVERAGE($AJ$3:$AJ$29)</f>
        <v>0</v>
      </c>
      <c r="AJ5">
        <v>65.88687355584209</v>
      </c>
      <c r="AK5">
        <f>100*  0.00822206/AVERAGE($AL$3:$AL$29)</f>
        <v>0</v>
      </c>
      <c r="AL5">
        <v>2.75023115692874</v>
      </c>
    </row>
    <row r="6" spans="1:38">
      <c r="A6" t="s">
        <v>31</v>
      </c>
      <c r="B6">
        <v>0.06778735</v>
      </c>
      <c r="C6">
        <v>0.00251154</v>
      </c>
      <c r="D6">
        <v>0.14038348</v>
      </c>
      <c r="E6">
        <v>0.00222528</v>
      </c>
      <c r="F6">
        <v>1.31197655</v>
      </c>
      <c r="G6">
        <v>0.04562592</v>
      </c>
      <c r="H6">
        <v>0.04322716</v>
      </c>
      <c r="I6">
        <v>0.00228808</v>
      </c>
      <c r="K6" t="s">
        <v>31</v>
      </c>
      <c r="L6">
        <v>82.96367227242803</v>
      </c>
      <c r="M6">
        <v>125.0628583177156</v>
      </c>
      <c r="N6">
        <v>30</v>
      </c>
      <c r="O6">
        <v>4</v>
      </c>
      <c r="Q6" t="s">
        <v>31</v>
      </c>
      <c r="R6">
        <v>862.1</v>
      </c>
      <c r="S6">
        <v>75.94</v>
      </c>
      <c r="T6">
        <v>846.8</v>
      </c>
      <c r="U6">
        <v>12.58</v>
      </c>
      <c r="V6">
        <v>851</v>
      </c>
      <c r="W6">
        <v>20.04</v>
      </c>
      <c r="X6">
        <v>855.4</v>
      </c>
      <c r="Y6">
        <v>44.34</v>
      </c>
      <c r="AA6" t="s">
        <v>31</v>
      </c>
      <c r="AB6">
        <v>0.00114404</v>
      </c>
      <c r="AC6">
        <v>0.04322716</v>
      </c>
      <c r="AD6">
        <v>0.02281296</v>
      </c>
      <c r="AE6">
        <v>1.31197655</v>
      </c>
      <c r="AF6">
        <v>1.522050069882753</v>
      </c>
      <c r="AH6" t="s">
        <v>31</v>
      </c>
      <c r="AI6">
        <f>100*  0.00114404/AVERAGE($AJ$3:$AJ$29)</f>
        <v>0</v>
      </c>
      <c r="AJ6">
        <v>23.13360396565493</v>
      </c>
      <c r="AK6">
        <f>100*  0.02281296/AVERAGE($AL$3:$AL$29)</f>
        <v>0</v>
      </c>
      <c r="AL6">
        <v>0.7622087452706376</v>
      </c>
    </row>
    <row r="7" spans="1:38">
      <c r="A7" t="s">
        <v>32</v>
      </c>
      <c r="B7">
        <v>0.05331168</v>
      </c>
      <c r="C7">
        <v>0.00323298</v>
      </c>
      <c r="D7">
        <v>0.03328643</v>
      </c>
      <c r="E7">
        <v>0.0007013</v>
      </c>
      <c r="F7">
        <v>0.24464826</v>
      </c>
      <c r="G7">
        <v>0.01407876</v>
      </c>
      <c r="H7">
        <v>0.01098372</v>
      </c>
      <c r="I7">
        <v>0.0006868</v>
      </c>
      <c r="K7" t="s">
        <v>32</v>
      </c>
      <c r="L7">
        <v>108.5367167394817</v>
      </c>
      <c r="M7">
        <v>183.3229109830063</v>
      </c>
      <c r="N7">
        <v>31</v>
      </c>
      <c r="O7">
        <v>5</v>
      </c>
      <c r="Q7" t="s">
        <v>32</v>
      </c>
      <c r="R7">
        <v>342</v>
      </c>
      <c r="S7">
        <v>134.44</v>
      </c>
      <c r="T7">
        <v>211.1</v>
      </c>
      <c r="U7">
        <v>4.38</v>
      </c>
      <c r="V7">
        <v>222.2</v>
      </c>
      <c r="W7">
        <v>11.48</v>
      </c>
      <c r="X7">
        <v>220.8</v>
      </c>
      <c r="Y7">
        <v>13.74</v>
      </c>
      <c r="AA7" t="s">
        <v>32</v>
      </c>
      <c r="AB7">
        <v>0.0003434</v>
      </c>
      <c r="AC7">
        <v>0.01098372</v>
      </c>
      <c r="AD7">
        <v>0.00703938</v>
      </c>
      <c r="AE7">
        <v>0.24464826</v>
      </c>
      <c r="AF7">
        <v>1.086572123882557</v>
      </c>
      <c r="AH7" t="s">
        <v>32</v>
      </c>
      <c r="AI7">
        <f>100*  0.00034340/AVERAGE($AJ$3:$AJ$29)</f>
        <v>0</v>
      </c>
      <c r="AJ7">
        <v>91.04383578605426</v>
      </c>
      <c r="AK7">
        <f>100*  0.00703938/AVERAGE($AL$3:$AL$29)</f>
        <v>0</v>
      </c>
      <c r="AL7">
        <v>4.087500969759605</v>
      </c>
    </row>
    <row r="8" spans="1:38">
      <c r="A8" t="s">
        <v>33</v>
      </c>
      <c r="B8">
        <v>0.05617623</v>
      </c>
      <c r="C8">
        <v>0.00297914</v>
      </c>
      <c r="D8">
        <v>0.05345466</v>
      </c>
      <c r="E8">
        <v>0.00106364</v>
      </c>
      <c r="F8">
        <v>0.41400227</v>
      </c>
      <c r="G8">
        <v>0.0206603</v>
      </c>
      <c r="H8">
        <v>0.01654713</v>
      </c>
      <c r="I8">
        <v>0.0011721</v>
      </c>
      <c r="K8" t="s">
        <v>33</v>
      </c>
      <c r="L8">
        <v>339.2267640193907</v>
      </c>
      <c r="M8">
        <v>268.5752378241169</v>
      </c>
      <c r="N8">
        <v>32</v>
      </c>
      <c r="O8">
        <v>6</v>
      </c>
      <c r="Q8" t="s">
        <v>33</v>
      </c>
      <c r="R8">
        <v>458.6</v>
      </c>
      <c r="S8">
        <v>116.48</v>
      </c>
      <c r="T8">
        <v>335.7</v>
      </c>
      <c r="U8">
        <v>6.5</v>
      </c>
      <c r="V8">
        <v>351.8</v>
      </c>
      <c r="W8">
        <v>14.84</v>
      </c>
      <c r="X8">
        <v>331.7</v>
      </c>
      <c r="Y8">
        <v>23.3</v>
      </c>
      <c r="AA8" t="s">
        <v>33</v>
      </c>
      <c r="AB8">
        <v>0.00058605</v>
      </c>
      <c r="AC8">
        <v>0.01654713</v>
      </c>
      <c r="AD8">
        <v>0.01033015</v>
      </c>
      <c r="AE8">
        <v>0.41400227</v>
      </c>
      <c r="AF8">
        <v>1.419410736741638</v>
      </c>
      <c r="AH8" t="s">
        <v>33</v>
      </c>
      <c r="AI8">
        <f>100*  0.00058605/AVERAGE($AJ$3:$AJ$29)</f>
        <v>0</v>
      </c>
      <c r="AJ8">
        <v>60.4334407235575</v>
      </c>
      <c r="AK8">
        <f>100*  0.01033015/AVERAGE($AL$3:$AL$29)</f>
        <v>0</v>
      </c>
      <c r="AL8">
        <v>2.415445693087625</v>
      </c>
    </row>
    <row r="9" spans="1:38">
      <c r="A9" t="s">
        <v>38</v>
      </c>
      <c r="B9">
        <v>0.05433752</v>
      </c>
      <c r="C9">
        <v>0.00301364</v>
      </c>
      <c r="D9">
        <v>0.04649335</v>
      </c>
      <c r="E9">
        <v>0.00095134</v>
      </c>
      <c r="F9">
        <v>0.34847435</v>
      </c>
      <c r="G9">
        <v>0.01826854</v>
      </c>
      <c r="H9">
        <v>0.01527026</v>
      </c>
      <c r="I9">
        <v>0.00113998</v>
      </c>
      <c r="K9" t="s">
        <v>38</v>
      </c>
      <c r="L9">
        <v>483.932546984826</v>
      </c>
      <c r="M9">
        <v>499.8642126273105</v>
      </c>
      <c r="N9">
        <v>38</v>
      </c>
      <c r="O9">
        <v>7</v>
      </c>
      <c r="Q9" t="s">
        <v>38</v>
      </c>
      <c r="R9">
        <v>385</v>
      </c>
      <c r="S9">
        <v>121.78</v>
      </c>
      <c r="T9">
        <v>293</v>
      </c>
      <c r="U9">
        <v>5.86</v>
      </c>
      <c r="V9">
        <v>303.6</v>
      </c>
      <c r="W9">
        <v>13.76</v>
      </c>
      <c r="X9">
        <v>306.3</v>
      </c>
      <c r="Y9">
        <v>22.7</v>
      </c>
      <c r="AA9" t="s">
        <v>38</v>
      </c>
      <c r="AB9">
        <v>0.00056999</v>
      </c>
      <c r="AC9">
        <v>0.01527026</v>
      </c>
      <c r="AD9">
        <v>0.00913427</v>
      </c>
      <c r="AE9">
        <v>0.34847435</v>
      </c>
      <c r="AF9">
        <v>1.424025534029251</v>
      </c>
      <c r="AH9" t="s">
        <v>38</v>
      </c>
      <c r="AI9">
        <f>100*  0.00056999/AVERAGE($AJ$3:$AJ$29)</f>
        <v>0</v>
      </c>
      <c r="AJ9">
        <v>65.48676970791591</v>
      </c>
      <c r="AK9">
        <f>100*  0.00913427/AVERAGE($AL$3:$AL$29)</f>
        <v>0</v>
      </c>
      <c r="AL9">
        <v>2.869651668767013</v>
      </c>
    </row>
    <row r="10" spans="1:38">
      <c r="A10" t="s">
        <v>39</v>
      </c>
      <c r="B10">
        <v>0.05184186</v>
      </c>
      <c r="C10">
        <v>0.0045155</v>
      </c>
      <c r="D10">
        <v>0.03826422</v>
      </c>
      <c r="E10">
        <v>0.00107952</v>
      </c>
      <c r="F10">
        <v>0.27352646</v>
      </c>
      <c r="G10">
        <v>0.02272844</v>
      </c>
      <c r="H10">
        <v>0.01296061</v>
      </c>
      <c r="I10">
        <v>0.00083666</v>
      </c>
      <c r="K10" t="s">
        <v>39</v>
      </c>
      <c r="L10">
        <v>74.70753265558538</v>
      </c>
      <c r="M10">
        <v>93.50685169260868</v>
      </c>
      <c r="N10">
        <v>39</v>
      </c>
      <c r="O10">
        <v>8</v>
      </c>
      <c r="Q10" t="s">
        <v>39</v>
      </c>
      <c r="R10">
        <v>278.4</v>
      </c>
      <c r="S10">
        <v>193.22</v>
      </c>
      <c r="T10">
        <v>242.1</v>
      </c>
      <c r="U10">
        <v>6.7</v>
      </c>
      <c r="V10">
        <v>245.5</v>
      </c>
      <c r="W10">
        <v>18.12</v>
      </c>
      <c r="X10">
        <v>260.3</v>
      </c>
      <c r="Y10">
        <v>16.7</v>
      </c>
      <c r="AA10" t="s">
        <v>39</v>
      </c>
      <c r="AB10">
        <v>0.00041833</v>
      </c>
      <c r="AC10">
        <v>0.01296061</v>
      </c>
      <c r="AD10">
        <v>0.01136422</v>
      </c>
      <c r="AE10">
        <v>0.27352646</v>
      </c>
      <c r="AF10">
        <v>0.7768788180702679</v>
      </c>
      <c r="AH10" t="s">
        <v>39</v>
      </c>
      <c r="AI10">
        <f>100*  0.00041833/AVERAGE($AJ$3:$AJ$29)</f>
        <v>0</v>
      </c>
      <c r="AJ10">
        <v>77.15686221559017</v>
      </c>
      <c r="AK10">
        <f>100*  0.01136422/AVERAGE($AL$3:$AL$29)</f>
        <v>0</v>
      </c>
      <c r="AL10">
        <v>3.65595343134262</v>
      </c>
    </row>
    <row r="11" spans="1:38">
      <c r="A11" t="s">
        <v>40</v>
      </c>
      <c r="B11">
        <v>0.05545084</v>
      </c>
      <c r="C11">
        <v>0.0017206</v>
      </c>
      <c r="D11">
        <v>0.05529166</v>
      </c>
      <c r="E11">
        <v>0.00073592</v>
      </c>
      <c r="F11">
        <v>0.42276505</v>
      </c>
      <c r="G11">
        <v>0.01231716</v>
      </c>
      <c r="H11">
        <v>0.01712189</v>
      </c>
      <c r="I11">
        <v>0.00084638</v>
      </c>
      <c r="K11" t="s">
        <v>40</v>
      </c>
      <c r="L11">
        <v>689.2515611330658</v>
      </c>
      <c r="M11">
        <v>847.3453300409444</v>
      </c>
      <c r="N11">
        <v>40</v>
      </c>
      <c r="O11">
        <v>9</v>
      </c>
      <c r="Q11" t="s">
        <v>40</v>
      </c>
      <c r="R11">
        <v>430.2</v>
      </c>
      <c r="S11">
        <v>67.44</v>
      </c>
      <c r="T11">
        <v>346.9</v>
      </c>
      <c r="U11">
        <v>4.5</v>
      </c>
      <c r="V11">
        <v>358</v>
      </c>
      <c r="W11">
        <v>8.800000000000001</v>
      </c>
      <c r="X11">
        <v>343.1</v>
      </c>
      <c r="Y11">
        <v>16.82</v>
      </c>
      <c r="AA11" t="s">
        <v>40</v>
      </c>
      <c r="AB11">
        <v>0.00042319</v>
      </c>
      <c r="AC11">
        <v>0.01712189</v>
      </c>
      <c r="AD11">
        <v>0.00615858</v>
      </c>
      <c r="AE11">
        <v>0.42276505</v>
      </c>
      <c r="AF11">
        <v>1.696688764150852</v>
      </c>
      <c r="AH11" t="s">
        <v>40</v>
      </c>
      <c r="AI11">
        <f>100*  0.00042319/AVERAGE($AJ$3:$AJ$29)</f>
        <v>0</v>
      </c>
      <c r="AJ11">
        <v>58.40476723072044</v>
      </c>
      <c r="AK11">
        <f>100*  0.00615858/AVERAGE($AL$3:$AL$29)</f>
        <v>0</v>
      </c>
      <c r="AL11">
        <v>2.365380014265607</v>
      </c>
    </row>
    <row r="12" spans="1:38">
      <c r="A12" t="s">
        <v>41</v>
      </c>
      <c r="B12">
        <v>0.18143225</v>
      </c>
      <c r="C12">
        <v>0.00636922</v>
      </c>
      <c r="D12">
        <v>0.50951767</v>
      </c>
      <c r="E12">
        <v>0.008587239999999999</v>
      </c>
      <c r="F12">
        <v>12.74639416</v>
      </c>
      <c r="G12">
        <v>0.42088434</v>
      </c>
      <c r="H12">
        <v>0.13136455</v>
      </c>
      <c r="I12">
        <v>0.008864439999999999</v>
      </c>
      <c r="K12" t="s">
        <v>41</v>
      </c>
      <c r="L12">
        <v>95.205285227307</v>
      </c>
      <c r="M12">
        <v>162.6756392151913</v>
      </c>
      <c r="N12">
        <v>41</v>
      </c>
      <c r="O12">
        <v>10</v>
      </c>
      <c r="Q12" t="s">
        <v>41</v>
      </c>
      <c r="R12">
        <v>2666</v>
      </c>
      <c r="S12">
        <v>57.56</v>
      </c>
      <c r="T12">
        <v>2654.6</v>
      </c>
      <c r="U12">
        <v>36.68</v>
      </c>
      <c r="V12">
        <v>2661.1</v>
      </c>
      <c r="W12">
        <v>31.08</v>
      </c>
      <c r="X12">
        <v>2494.7</v>
      </c>
      <c r="Y12">
        <v>158.36</v>
      </c>
      <c r="AA12" t="s">
        <v>41</v>
      </c>
      <c r="AB12">
        <v>0.00443222</v>
      </c>
      <c r="AC12">
        <v>0.13136455</v>
      </c>
      <c r="AD12">
        <v>0.21044217</v>
      </c>
      <c r="AE12">
        <v>12.74639416</v>
      </c>
      <c r="AF12">
        <v>2.043608495378852</v>
      </c>
      <c r="AH12" t="s">
        <v>41</v>
      </c>
      <c r="AI12">
        <f>100*  0.00443222/AVERAGE($AJ$3:$AJ$29)</f>
        <v>0</v>
      </c>
      <c r="AJ12">
        <v>7.612403803004692</v>
      </c>
      <c r="AK12">
        <f>100*  0.21044217/AVERAGE($AL$3:$AL$29)</f>
        <v>0</v>
      </c>
      <c r="AL12">
        <v>0.07845356007726031</v>
      </c>
    </row>
    <row r="13" spans="1:38">
      <c r="A13" t="s">
        <v>42</v>
      </c>
      <c r="B13">
        <v>0.06350956000000001</v>
      </c>
      <c r="C13">
        <v>0.00954322</v>
      </c>
      <c r="D13">
        <v>0.02867864</v>
      </c>
      <c r="E13">
        <v>0.00149754</v>
      </c>
      <c r="F13">
        <v>0.25103855</v>
      </c>
      <c r="G13">
        <v>0.03559768</v>
      </c>
      <c r="H13">
        <v>0.01182989</v>
      </c>
      <c r="I13">
        <v>0.00157506</v>
      </c>
      <c r="K13" t="s">
        <v>42</v>
      </c>
      <c r="L13">
        <v>84.97149235271048</v>
      </c>
      <c r="M13">
        <v>106.4514622466609</v>
      </c>
      <c r="N13">
        <v>42</v>
      </c>
      <c r="O13">
        <v>11</v>
      </c>
      <c r="Q13" t="s">
        <v>42</v>
      </c>
      <c r="R13">
        <v>725.3</v>
      </c>
      <c r="S13">
        <v>303.52</v>
      </c>
      <c r="T13">
        <v>182.3</v>
      </c>
      <c r="U13">
        <v>9.380000000000001</v>
      </c>
      <c r="V13">
        <v>227.4</v>
      </c>
      <c r="W13">
        <v>28.9</v>
      </c>
      <c r="X13">
        <v>237.7</v>
      </c>
      <c r="Y13">
        <v>31.46</v>
      </c>
      <c r="AA13" t="s">
        <v>42</v>
      </c>
      <c r="AB13">
        <v>0.00078753</v>
      </c>
      <c r="AC13">
        <v>0.01182989</v>
      </c>
      <c r="AD13">
        <v>0.01779884</v>
      </c>
      <c r="AE13">
        <v>0.25103855</v>
      </c>
      <c r="AF13">
        <v>0.9389341153217757</v>
      </c>
      <c r="AH13" t="s">
        <v>42</v>
      </c>
      <c r="AI13">
        <f>100*  0.00078753/AVERAGE($AJ$3:$AJ$29)</f>
        <v>0</v>
      </c>
      <c r="AJ13">
        <v>84.53163977010776</v>
      </c>
      <c r="AK13">
        <f>100*  0.01779884/AVERAGE($AL$3:$AL$29)</f>
        <v>0</v>
      </c>
      <c r="AL13">
        <v>3.983451943934507</v>
      </c>
    </row>
    <row r="14" spans="1:38">
      <c r="A14" t="s">
        <v>43</v>
      </c>
      <c r="B14">
        <v>0.05806193</v>
      </c>
      <c r="C14">
        <v>0.00360816</v>
      </c>
      <c r="D14">
        <v>0.08329871</v>
      </c>
      <c r="E14">
        <v>0.00197748</v>
      </c>
      <c r="F14">
        <v>0.66692126</v>
      </c>
      <c r="G14">
        <v>0.03918694</v>
      </c>
      <c r="H14">
        <v>0.02452787</v>
      </c>
      <c r="I14">
        <v>0.0023037</v>
      </c>
      <c r="K14" t="s">
        <v>43</v>
      </c>
      <c r="L14">
        <v>307.7377899785815</v>
      </c>
      <c r="M14">
        <v>445.9022539189157</v>
      </c>
      <c r="N14">
        <v>43</v>
      </c>
      <c r="O14">
        <v>12</v>
      </c>
      <c r="Q14" t="s">
        <v>43</v>
      </c>
      <c r="R14">
        <v>531.6</v>
      </c>
      <c r="S14">
        <v>134.18</v>
      </c>
      <c r="T14">
        <v>515.8</v>
      </c>
      <c r="U14">
        <v>11.76</v>
      </c>
      <c r="V14">
        <v>518.8</v>
      </c>
      <c r="W14">
        <v>23.88</v>
      </c>
      <c r="X14">
        <v>489.8</v>
      </c>
      <c r="Y14">
        <v>45.44</v>
      </c>
      <c r="AA14" t="s">
        <v>43</v>
      </c>
      <c r="AB14">
        <v>0.00115185</v>
      </c>
      <c r="AC14">
        <v>0.02452787</v>
      </c>
      <c r="AD14">
        <v>0.01959347</v>
      </c>
      <c r="AE14">
        <v>0.66692126</v>
      </c>
      <c r="AF14">
        <v>1.598450885894405</v>
      </c>
      <c r="AH14" t="s">
        <v>43</v>
      </c>
      <c r="AI14">
        <f>100*  0.00115185/AVERAGE($AJ$3:$AJ$29)</f>
        <v>0</v>
      </c>
      <c r="AJ14">
        <v>40.76994863394172</v>
      </c>
      <c r="AK14">
        <f>100*  0.01959347/AVERAGE($AL$3:$AL$29)</f>
        <v>0</v>
      </c>
      <c r="AL14">
        <v>1.499427383676448</v>
      </c>
    </row>
    <row r="15" spans="1:38">
      <c r="A15" t="s">
        <v>44</v>
      </c>
      <c r="B15">
        <v>0.06117767</v>
      </c>
      <c r="C15">
        <v>0.00254678</v>
      </c>
      <c r="D15">
        <v>0.09653935</v>
      </c>
      <c r="E15">
        <v>0.00162712</v>
      </c>
      <c r="F15">
        <v>0.81427604</v>
      </c>
      <c r="G15">
        <v>0.03195434</v>
      </c>
      <c r="H15">
        <v>0.03018912</v>
      </c>
      <c r="I15">
        <v>0.00192904</v>
      </c>
      <c r="K15" t="s">
        <v>44</v>
      </c>
      <c r="L15">
        <v>64.14431807897674</v>
      </c>
      <c r="M15">
        <v>161.9545113879312</v>
      </c>
      <c r="N15">
        <v>44</v>
      </c>
      <c r="O15">
        <v>13</v>
      </c>
      <c r="Q15" t="s">
        <v>44</v>
      </c>
      <c r="R15">
        <v>645.5</v>
      </c>
      <c r="S15">
        <v>88.2</v>
      </c>
      <c r="T15">
        <v>594.1</v>
      </c>
      <c r="U15">
        <v>9.56</v>
      </c>
      <c r="V15">
        <v>604.8</v>
      </c>
      <c r="W15">
        <v>17.88</v>
      </c>
      <c r="X15">
        <v>601.2</v>
      </c>
      <c r="Y15">
        <v>37.84</v>
      </c>
      <c r="AA15" t="s">
        <v>44</v>
      </c>
      <c r="AB15">
        <v>0.00096452</v>
      </c>
      <c r="AC15">
        <v>0.03018912</v>
      </c>
      <c r="AD15">
        <v>0.01597717</v>
      </c>
      <c r="AE15">
        <v>0.81427604</v>
      </c>
      <c r="AF15">
        <v>1.628293103569619</v>
      </c>
      <c r="AH15" t="s">
        <v>44</v>
      </c>
      <c r="AI15">
        <f>100*  0.00096452/AVERAGE($AJ$3:$AJ$29)</f>
        <v>0</v>
      </c>
      <c r="AJ15">
        <v>33.12451638206083</v>
      </c>
      <c r="AK15">
        <f>100*  0.01597717/AVERAGE($AL$3:$AL$29)</f>
        <v>0</v>
      </c>
      <c r="AL15">
        <v>1.22808476594743</v>
      </c>
    </row>
    <row r="16" spans="1:38">
      <c r="A16" t="s">
        <v>45</v>
      </c>
      <c r="B16">
        <v>0.05286875</v>
      </c>
      <c r="C16">
        <v>0.00256266</v>
      </c>
      <c r="D16">
        <v>0.05035431</v>
      </c>
      <c r="E16">
        <v>0.00091124</v>
      </c>
      <c r="F16">
        <v>0.36704424</v>
      </c>
      <c r="G16">
        <v>0.01685032</v>
      </c>
      <c r="H16">
        <v>0.01542247</v>
      </c>
      <c r="I16">
        <v>0.0009845800000000001</v>
      </c>
      <c r="K16" t="s">
        <v>45</v>
      </c>
      <c r="L16">
        <v>220.2141844399529</v>
      </c>
      <c r="M16">
        <v>228.4318814740014</v>
      </c>
      <c r="N16">
        <v>45</v>
      </c>
      <c r="O16">
        <v>14</v>
      </c>
      <c r="Q16" t="s">
        <v>45</v>
      </c>
      <c r="R16">
        <v>323.1</v>
      </c>
      <c r="S16">
        <v>108.02</v>
      </c>
      <c r="T16">
        <v>316.7</v>
      </c>
      <c r="U16">
        <v>5.6</v>
      </c>
      <c r="V16">
        <v>317.5</v>
      </c>
      <c r="W16">
        <v>12.52</v>
      </c>
      <c r="X16">
        <v>309.3</v>
      </c>
      <c r="Y16">
        <v>19.6</v>
      </c>
      <c r="AA16" t="s">
        <v>45</v>
      </c>
      <c r="AB16">
        <v>0.00049229</v>
      </c>
      <c r="AC16">
        <v>0.01542247</v>
      </c>
      <c r="AD16">
        <v>0.008425159999999999</v>
      </c>
      <c r="AE16">
        <v>0.36704424</v>
      </c>
      <c r="AF16">
        <v>1.390616364368952</v>
      </c>
      <c r="AH16" t="s">
        <v>45</v>
      </c>
      <c r="AI16">
        <f>100*  0.00049229/AVERAGE($AJ$3:$AJ$29)</f>
        <v>0</v>
      </c>
      <c r="AJ16">
        <v>64.84045681398635</v>
      </c>
      <c r="AK16">
        <f>100*  0.00842516/AVERAGE($AL$3:$AL$29)</f>
        <v>0</v>
      </c>
      <c r="AL16">
        <v>2.72446721953735</v>
      </c>
    </row>
    <row r="17" spans="1:38">
      <c r="A17" t="s">
        <v>49</v>
      </c>
      <c r="B17">
        <v>0.04940607</v>
      </c>
      <c r="C17">
        <v>0.00432108</v>
      </c>
      <c r="D17">
        <v>0.04068871</v>
      </c>
      <c r="E17">
        <v>0.0011756</v>
      </c>
      <c r="F17">
        <v>0.2772834</v>
      </c>
      <c r="G17">
        <v>0.02313802</v>
      </c>
      <c r="H17">
        <v>0.01176964</v>
      </c>
      <c r="I17">
        <v>0.00077856</v>
      </c>
      <c r="K17" t="s">
        <v>49</v>
      </c>
      <c r="L17">
        <v>164.5701424467676</v>
      </c>
      <c r="M17">
        <v>130.5867777587788</v>
      </c>
      <c r="N17">
        <v>50</v>
      </c>
      <c r="O17">
        <v>15</v>
      </c>
      <c r="Q17" t="s">
        <v>49</v>
      </c>
      <c r="R17">
        <v>167.1</v>
      </c>
      <c r="S17">
        <v>198.16</v>
      </c>
      <c r="T17">
        <v>257.1</v>
      </c>
      <c r="U17">
        <v>7.28</v>
      </c>
      <c r="V17">
        <v>248.5</v>
      </c>
      <c r="W17">
        <v>18.4</v>
      </c>
      <c r="X17">
        <v>236.5</v>
      </c>
      <c r="Y17">
        <v>15.56</v>
      </c>
      <c r="AA17" t="s">
        <v>49</v>
      </c>
      <c r="AB17">
        <v>0.00038928</v>
      </c>
      <c r="AC17">
        <v>0.01176964</v>
      </c>
      <c r="AD17">
        <v>0.01156901</v>
      </c>
      <c r="AE17">
        <v>0.2772834</v>
      </c>
      <c r="AF17">
        <v>0.792732359518008</v>
      </c>
      <c r="AH17" t="s">
        <v>49</v>
      </c>
      <c r="AI17">
        <f>100*  0.00038928/AVERAGE($AJ$3:$AJ$29)</f>
        <v>0</v>
      </c>
      <c r="AJ17">
        <v>84.9643659449227</v>
      </c>
      <c r="AK17">
        <f>100*  0.01156901/AVERAGE($AL$3:$AL$29)</f>
        <v>0</v>
      </c>
      <c r="AL17">
        <v>3.606418559495447</v>
      </c>
    </row>
    <row r="18" spans="1:38">
      <c r="A18" t="s">
        <v>50</v>
      </c>
      <c r="B18">
        <v>0.05269592</v>
      </c>
      <c r="C18">
        <v>0.00233398</v>
      </c>
      <c r="D18">
        <v>0.05465166</v>
      </c>
      <c r="E18">
        <v>0.00092904</v>
      </c>
      <c r="F18">
        <v>0.3971301</v>
      </c>
      <c r="G18">
        <v>0.01668364</v>
      </c>
      <c r="H18">
        <v>0.01682683</v>
      </c>
      <c r="I18">
        <v>0.00088968</v>
      </c>
      <c r="K18" t="s">
        <v>50</v>
      </c>
      <c r="L18">
        <v>179.4142209849853</v>
      </c>
      <c r="M18">
        <v>257.5933531267974</v>
      </c>
      <c r="N18">
        <v>51</v>
      </c>
      <c r="O18">
        <v>16</v>
      </c>
      <c r="Q18" t="s">
        <v>50</v>
      </c>
      <c r="R18">
        <v>315.7</v>
      </c>
      <c r="S18">
        <v>98.98</v>
      </c>
      <c r="T18">
        <v>343</v>
      </c>
      <c r="U18">
        <v>5.68</v>
      </c>
      <c r="V18">
        <v>339.6</v>
      </c>
      <c r="W18">
        <v>12.12</v>
      </c>
      <c r="X18">
        <v>337.3</v>
      </c>
      <c r="Y18">
        <v>17.68</v>
      </c>
      <c r="AA18" t="s">
        <v>50</v>
      </c>
      <c r="AB18">
        <v>0.00044484</v>
      </c>
      <c r="AC18">
        <v>0.01682683</v>
      </c>
      <c r="AD18">
        <v>0.00834182</v>
      </c>
      <c r="AE18">
        <v>0.3971301</v>
      </c>
      <c r="AF18">
        <v>1.258558814693208</v>
      </c>
      <c r="AH18" t="s">
        <v>50</v>
      </c>
      <c r="AI18">
        <f>100*  0.00044484/AVERAGE($AJ$3:$AJ$29)</f>
        <v>0</v>
      </c>
      <c r="AJ18">
        <v>59.42890015528771</v>
      </c>
      <c r="AK18">
        <f>100*  0.00834182/AVERAGE($AL$3:$AL$29)</f>
        <v>0</v>
      </c>
      <c r="AL18">
        <v>2.518066497603682</v>
      </c>
    </row>
    <row r="19" spans="1:38">
      <c r="A19" t="s">
        <v>51</v>
      </c>
      <c r="B19">
        <v>0.06123488</v>
      </c>
      <c r="C19">
        <v>0.0075276</v>
      </c>
      <c r="D19">
        <v>0.04898774</v>
      </c>
      <c r="E19">
        <v>0.00213494</v>
      </c>
      <c r="F19">
        <v>0.41365609</v>
      </c>
      <c r="G19">
        <v>0.0481541</v>
      </c>
      <c r="H19">
        <v>0.01457174</v>
      </c>
      <c r="I19">
        <v>0.00149758</v>
      </c>
      <c r="K19" t="s">
        <v>51</v>
      </c>
      <c r="L19">
        <v>131.9939585986318</v>
      </c>
      <c r="M19">
        <v>108.2697921686279</v>
      </c>
      <c r="N19">
        <v>52</v>
      </c>
      <c r="O19">
        <v>17</v>
      </c>
      <c r="Q19" t="s">
        <v>51</v>
      </c>
      <c r="R19">
        <v>647.5</v>
      </c>
      <c r="S19">
        <v>253.6</v>
      </c>
      <c r="T19">
        <v>308.3</v>
      </c>
      <c r="U19">
        <v>13.12</v>
      </c>
      <c r="V19">
        <v>351.5</v>
      </c>
      <c r="W19">
        <v>34.58</v>
      </c>
      <c r="X19">
        <v>292.4</v>
      </c>
      <c r="Y19">
        <v>29.84</v>
      </c>
      <c r="AA19" t="s">
        <v>51</v>
      </c>
      <c r="AB19">
        <v>0.00074879</v>
      </c>
      <c r="AC19">
        <v>0.01457174</v>
      </c>
      <c r="AD19">
        <v>0.02407705</v>
      </c>
      <c r="AE19">
        <v>0.41365609</v>
      </c>
      <c r="AF19">
        <v>0.8828456268699637</v>
      </c>
      <c r="AH19" t="s">
        <v>51</v>
      </c>
      <c r="AI19">
        <f>100*  0.00074879/AVERAGE($AJ$3:$AJ$29)</f>
        <v>0</v>
      </c>
      <c r="AJ19">
        <v>68.62598426817937</v>
      </c>
      <c r="AK19">
        <f>100*  0.02407705/AVERAGE($AL$3:$AL$29)</f>
        <v>0</v>
      </c>
      <c r="AL19">
        <v>2.417467128309413</v>
      </c>
    </row>
    <row r="20" spans="1:38">
      <c r="A20" t="s">
        <v>52</v>
      </c>
      <c r="B20">
        <v>0.11336913</v>
      </c>
      <c r="C20">
        <v>0.0030346</v>
      </c>
      <c r="D20">
        <v>0.33069026</v>
      </c>
      <c r="E20">
        <v>0.00433952</v>
      </c>
      <c r="F20">
        <v>5.16863012</v>
      </c>
      <c r="G20">
        <v>0.13073518</v>
      </c>
      <c r="H20">
        <v>0.09317135</v>
      </c>
      <c r="I20">
        <v>0.00486356</v>
      </c>
      <c r="K20" t="s">
        <v>52</v>
      </c>
      <c r="L20">
        <v>396.5445553350905</v>
      </c>
      <c r="M20">
        <v>287.8686480856819</v>
      </c>
      <c r="N20">
        <v>53</v>
      </c>
      <c r="O20">
        <v>18</v>
      </c>
      <c r="Q20" t="s">
        <v>52</v>
      </c>
      <c r="R20">
        <v>1854.1</v>
      </c>
      <c r="S20">
        <v>48</v>
      </c>
      <c r="T20">
        <v>1841.7</v>
      </c>
      <c r="U20">
        <v>21.02</v>
      </c>
      <c r="V20">
        <v>1847.5</v>
      </c>
      <c r="W20">
        <v>21.52</v>
      </c>
      <c r="X20">
        <v>1800.6</v>
      </c>
      <c r="Y20">
        <v>89.92</v>
      </c>
      <c r="AA20" t="s">
        <v>52</v>
      </c>
      <c r="AB20">
        <v>0.00243178</v>
      </c>
      <c r="AC20">
        <v>0.09317135</v>
      </c>
      <c r="AD20">
        <v>0.06536759</v>
      </c>
      <c r="AE20">
        <v>5.16863012</v>
      </c>
      <c r="AF20">
        <v>2.063739490643062</v>
      </c>
      <c r="AH20" t="s">
        <v>52</v>
      </c>
      <c r="AI20">
        <f>100*  0.00243178/AVERAGE($AJ$3:$AJ$29)</f>
        <v>0</v>
      </c>
      <c r="AJ20">
        <v>10.73291306823396</v>
      </c>
      <c r="AK20">
        <f>100*  0.06536759/AVERAGE($AL$3:$AL$29)</f>
        <v>0</v>
      </c>
      <c r="AL20">
        <v>0.1934748621555454</v>
      </c>
    </row>
    <row r="21" spans="1:38">
      <c r="A21" t="s">
        <v>53</v>
      </c>
      <c r="B21">
        <v>0.05654444</v>
      </c>
      <c r="C21">
        <v>0.00193448</v>
      </c>
      <c r="D21">
        <v>0.07832354</v>
      </c>
      <c r="E21">
        <v>0.00114916</v>
      </c>
      <c r="F21">
        <v>0.61054683</v>
      </c>
      <c r="G21">
        <v>0.01983194</v>
      </c>
      <c r="H21">
        <v>0.02334902</v>
      </c>
      <c r="I21">
        <v>0.00140406</v>
      </c>
      <c r="K21" t="s">
        <v>53</v>
      </c>
      <c r="L21">
        <v>127.7827464684455</v>
      </c>
      <c r="M21">
        <v>446.1098070914489</v>
      </c>
      <c r="N21">
        <v>54</v>
      </c>
      <c r="O21">
        <v>19</v>
      </c>
      <c r="Q21" t="s">
        <v>53</v>
      </c>
      <c r="R21">
        <v>473.1</v>
      </c>
      <c r="S21">
        <v>75.52</v>
      </c>
      <c r="T21">
        <v>486.1</v>
      </c>
      <c r="U21">
        <v>6.86</v>
      </c>
      <c r="V21">
        <v>483.9</v>
      </c>
      <c r="W21">
        <v>12.5</v>
      </c>
      <c r="X21">
        <v>466.5</v>
      </c>
      <c r="Y21">
        <v>27.74</v>
      </c>
      <c r="AA21" t="s">
        <v>53</v>
      </c>
      <c r="AB21">
        <v>0.00070203</v>
      </c>
      <c r="AC21">
        <v>0.02334902</v>
      </c>
      <c r="AD21">
        <v>0.00991597</v>
      </c>
      <c r="AE21">
        <v>0.61054683</v>
      </c>
      <c r="AF21">
        <v>1.851274378959629</v>
      </c>
      <c r="AH21" t="s">
        <v>53</v>
      </c>
      <c r="AI21">
        <f>100*  0.00070203/AVERAGE($AJ$3:$AJ$29)</f>
        <v>0</v>
      </c>
      <c r="AJ21">
        <v>42.82834996929207</v>
      </c>
      <c r="AK21">
        <f>100*  0.00991597/AVERAGE($AL$3:$AL$29)</f>
        <v>0</v>
      </c>
      <c r="AL21">
        <v>1.637876000437182</v>
      </c>
    </row>
    <row r="22" spans="1:38">
      <c r="A22" t="s">
        <v>54</v>
      </c>
      <c r="B22">
        <v>0.06113735</v>
      </c>
      <c r="C22">
        <v>0.00382354</v>
      </c>
      <c r="D22">
        <v>0.08742418</v>
      </c>
      <c r="E22">
        <v>0.00210126</v>
      </c>
      <c r="F22">
        <v>0.7367922099999999</v>
      </c>
      <c r="G22">
        <v>0.0437359</v>
      </c>
      <c r="H22">
        <v>0.03890134</v>
      </c>
      <c r="I22">
        <v>0.00361254</v>
      </c>
      <c r="K22" t="s">
        <v>54</v>
      </c>
      <c r="L22">
        <v>40.30680842242426</v>
      </c>
      <c r="M22">
        <v>132.3935583155866</v>
      </c>
      <c r="N22">
        <v>55</v>
      </c>
      <c r="O22">
        <v>20</v>
      </c>
      <c r="Q22" t="s">
        <v>54</v>
      </c>
      <c r="R22">
        <v>644.1</v>
      </c>
      <c r="S22">
        <v>131.64</v>
      </c>
      <c r="T22">
        <v>540.3</v>
      </c>
      <c r="U22">
        <v>12.46</v>
      </c>
      <c r="V22">
        <v>560.5</v>
      </c>
      <c r="W22">
        <v>25.56</v>
      </c>
      <c r="X22">
        <v>771.4</v>
      </c>
      <c r="Y22">
        <v>70.28</v>
      </c>
      <c r="AA22" t="s">
        <v>54</v>
      </c>
      <c r="AB22">
        <v>0.00180627</v>
      </c>
      <c r="AC22">
        <v>0.03890134</v>
      </c>
      <c r="AD22">
        <v>0.02186795</v>
      </c>
      <c r="AE22">
        <v>0.7367922099999999</v>
      </c>
      <c r="AF22">
        <v>1.564426128521257</v>
      </c>
      <c r="AH22" t="s">
        <v>54</v>
      </c>
      <c r="AI22">
        <f>100*  0.00180627/AVERAGE($AJ$3:$AJ$29)</f>
        <v>0</v>
      </c>
      <c r="AJ22">
        <v>25.70605536981503</v>
      </c>
      <c r="AK22">
        <f>100*  0.02186795/AVERAGE($AL$3:$AL$29)</f>
        <v>0</v>
      </c>
      <c r="AL22">
        <v>1.357234762294786</v>
      </c>
    </row>
    <row r="23" spans="1:38">
      <c r="A23" t="s">
        <v>58</v>
      </c>
      <c r="B23">
        <v>0.05257529</v>
      </c>
      <c r="C23">
        <v>0.00246968</v>
      </c>
      <c r="D23">
        <v>0.04679584</v>
      </c>
      <c r="E23">
        <v>0.0008196600000000001</v>
      </c>
      <c r="F23">
        <v>0.33912978</v>
      </c>
      <c r="G23">
        <v>0.01507226</v>
      </c>
      <c r="H23">
        <v>0.01457743</v>
      </c>
      <c r="I23">
        <v>0.0006763</v>
      </c>
      <c r="K23" t="s">
        <v>58</v>
      </c>
      <c r="L23">
        <v>177.6016659917857</v>
      </c>
      <c r="M23">
        <v>205.4161649249886</v>
      </c>
      <c r="N23">
        <v>61</v>
      </c>
      <c r="O23">
        <v>21</v>
      </c>
      <c r="Q23" t="s">
        <v>58</v>
      </c>
      <c r="R23">
        <v>310.5</v>
      </c>
      <c r="S23">
        <v>104.98</v>
      </c>
      <c r="T23">
        <v>294.8</v>
      </c>
      <c r="U23">
        <v>5.04</v>
      </c>
      <c r="V23">
        <v>296.5</v>
      </c>
      <c r="W23">
        <v>11.42</v>
      </c>
      <c r="X23">
        <v>292.5</v>
      </c>
      <c r="Y23">
        <v>13.48</v>
      </c>
      <c r="AA23" t="s">
        <v>58</v>
      </c>
      <c r="AB23">
        <v>0.00033815</v>
      </c>
      <c r="AC23">
        <v>0.01457743</v>
      </c>
      <c r="AD23">
        <v>0.00753613</v>
      </c>
      <c r="AE23">
        <v>0.33912978</v>
      </c>
      <c r="AF23">
        <v>1.043868935821068</v>
      </c>
      <c r="AH23" t="s">
        <v>58</v>
      </c>
      <c r="AI23">
        <f>100*  0.00033815/AVERAGE($AJ$3:$AJ$29)</f>
        <v>0</v>
      </c>
      <c r="AJ23">
        <v>68.59919752658733</v>
      </c>
      <c r="AK23">
        <f>100*  0.00753613/AVERAGE($AL$3:$AL$29)</f>
        <v>0</v>
      </c>
      <c r="AL23">
        <v>2.948723642022827</v>
      </c>
    </row>
    <row r="24" spans="1:38">
      <c r="A24" t="s">
        <v>59</v>
      </c>
      <c r="B24">
        <v>0.06976876</v>
      </c>
      <c r="C24">
        <v>0.00411162</v>
      </c>
      <c r="D24">
        <v>0.05521632</v>
      </c>
      <c r="E24">
        <v>0.00127758</v>
      </c>
      <c r="F24">
        <v>0.5310203999999999</v>
      </c>
      <c r="G24">
        <v>0.0292894</v>
      </c>
      <c r="H24">
        <v>0.01341398</v>
      </c>
      <c r="I24">
        <v>0.0008045</v>
      </c>
      <c r="K24" t="s">
        <v>59</v>
      </c>
      <c r="L24">
        <v>59.56730491120495</v>
      </c>
      <c r="M24">
        <v>80.67470991257007</v>
      </c>
      <c r="N24">
        <v>62</v>
      </c>
      <c r="O24">
        <v>22</v>
      </c>
      <c r="Q24" t="s">
        <v>59</v>
      </c>
      <c r="R24">
        <v>921.6</v>
      </c>
      <c r="S24">
        <v>118.84</v>
      </c>
      <c r="T24">
        <v>346.5</v>
      </c>
      <c r="U24">
        <v>7.8</v>
      </c>
      <c r="V24">
        <v>432.5</v>
      </c>
      <c r="W24">
        <v>19.42</v>
      </c>
      <c r="X24">
        <v>269.3</v>
      </c>
      <c r="Y24">
        <v>16.04</v>
      </c>
      <c r="AA24" t="s">
        <v>59</v>
      </c>
      <c r="AB24">
        <v>0.00040225</v>
      </c>
      <c r="AC24">
        <v>0.01341398</v>
      </c>
      <c r="AD24">
        <v>0.0146447</v>
      </c>
      <c r="AE24">
        <v>0.5310203999999999</v>
      </c>
      <c r="AF24">
        <v>1.087349412919164</v>
      </c>
      <c r="AH24" t="s">
        <v>59</v>
      </c>
      <c r="AI24">
        <f>100*  0.00040225/AVERAGE($AJ$3:$AJ$29)</f>
        <v>0</v>
      </c>
      <c r="AJ24">
        <v>74.54908983016226</v>
      </c>
      <c r="AK24">
        <f>100*  0.01464470/AVERAGE($AL$3:$AL$29)</f>
        <v>0</v>
      </c>
      <c r="AL24">
        <v>1.88316682372278</v>
      </c>
    </row>
    <row r="25" spans="1:38">
      <c r="A25" t="s">
        <v>60</v>
      </c>
      <c r="B25">
        <v>0.11729224</v>
      </c>
      <c r="C25">
        <v>0.00419866</v>
      </c>
      <c r="D25">
        <v>0.35223487</v>
      </c>
      <c r="E25">
        <v>0.00612908</v>
      </c>
      <c r="F25">
        <v>5.69512224</v>
      </c>
      <c r="G25">
        <v>0.19100622</v>
      </c>
      <c r="H25">
        <v>0.10470038</v>
      </c>
      <c r="I25">
        <v>0.00670862</v>
      </c>
      <c r="K25" t="s">
        <v>60</v>
      </c>
      <c r="L25">
        <v>98.57465147220455</v>
      </c>
      <c r="M25">
        <v>158.5851576737641</v>
      </c>
      <c r="N25">
        <v>63</v>
      </c>
      <c r="O25">
        <v>23</v>
      </c>
      <c r="Q25" t="s">
        <v>60</v>
      </c>
      <c r="R25">
        <v>1915.4</v>
      </c>
      <c r="S25">
        <v>63.54</v>
      </c>
      <c r="T25">
        <v>1945.3</v>
      </c>
      <c r="U25">
        <v>29.22</v>
      </c>
      <c r="V25">
        <v>1930.6</v>
      </c>
      <c r="W25">
        <v>28.96</v>
      </c>
      <c r="X25">
        <v>2012.6</v>
      </c>
      <c r="Y25">
        <v>122.74</v>
      </c>
      <c r="AA25" t="s">
        <v>60</v>
      </c>
      <c r="AB25">
        <v>0.00335431</v>
      </c>
      <c r="AC25">
        <v>0.10470038</v>
      </c>
      <c r="AD25">
        <v>0.09550311</v>
      </c>
      <c r="AE25">
        <v>5.69512224</v>
      </c>
      <c r="AF25">
        <v>1.910471110750569</v>
      </c>
      <c r="AH25" t="s">
        <v>60</v>
      </c>
      <c r="AI25">
        <f>100*  0.00335431/AVERAGE($AJ$3:$AJ$29)</f>
        <v>0</v>
      </c>
      <c r="AJ25">
        <v>9.551063711516615</v>
      </c>
      <c r="AK25">
        <f>100*  0.09550311/AVERAGE($AL$3:$AL$29)</f>
        <v>0</v>
      </c>
      <c r="AL25">
        <v>0.1755888561928391</v>
      </c>
    </row>
    <row r="26" spans="1:38">
      <c r="A26" t="s">
        <v>61</v>
      </c>
      <c r="B26">
        <v>0.05418023</v>
      </c>
      <c r="C26">
        <v>0.00558554</v>
      </c>
      <c r="D26">
        <v>0.0452566</v>
      </c>
      <c r="E26">
        <v>0.0014594</v>
      </c>
      <c r="F26">
        <v>0.33798796</v>
      </c>
      <c r="G26">
        <v>0.03333998</v>
      </c>
      <c r="H26">
        <v>0.01464959</v>
      </c>
      <c r="I26">
        <v>0.0009411000000000001</v>
      </c>
      <c r="K26" t="s">
        <v>61</v>
      </c>
      <c r="L26">
        <v>54.37380690692428</v>
      </c>
      <c r="M26">
        <v>44.16486347243688</v>
      </c>
      <c r="N26">
        <v>64</v>
      </c>
      <c r="O26">
        <v>24</v>
      </c>
      <c r="Q26" t="s">
        <v>61</v>
      </c>
      <c r="R26">
        <v>378.4</v>
      </c>
      <c r="S26">
        <v>222.98</v>
      </c>
      <c r="T26">
        <v>285.3</v>
      </c>
      <c r="U26">
        <v>9</v>
      </c>
      <c r="V26">
        <v>295.6</v>
      </c>
      <c r="W26">
        <v>25.3</v>
      </c>
      <c r="X26">
        <v>294</v>
      </c>
      <c r="Y26">
        <v>18.74</v>
      </c>
      <c r="AA26" t="s">
        <v>61</v>
      </c>
      <c r="AB26">
        <v>0.00047055</v>
      </c>
      <c r="AC26">
        <v>0.01464959</v>
      </c>
      <c r="AD26">
        <v>0.01666999</v>
      </c>
      <c r="AE26">
        <v>0.33798796</v>
      </c>
      <c r="AF26">
        <v>0.6512476933926266</v>
      </c>
      <c r="AH26" t="s">
        <v>61</v>
      </c>
      <c r="AI26">
        <f>100*  0.00047055/AVERAGE($AJ$3:$AJ$29)</f>
        <v>0</v>
      </c>
      <c r="AJ26">
        <v>68.26129604992357</v>
      </c>
      <c r="AK26">
        <f>100*  0.01666999/AVERAGE($AL$3:$AL$29)</f>
        <v>0</v>
      </c>
      <c r="AL26">
        <v>2.958685273877804</v>
      </c>
    </row>
    <row r="27" spans="1:38">
      <c r="A27" t="s">
        <v>62</v>
      </c>
      <c r="B27">
        <v>0.06013227</v>
      </c>
      <c r="C27">
        <v>0.00442698</v>
      </c>
      <c r="D27">
        <v>0.05364786</v>
      </c>
      <c r="E27">
        <v>0.00144484</v>
      </c>
      <c r="F27">
        <v>0.44494334</v>
      </c>
      <c r="G27">
        <v>0.03062214</v>
      </c>
      <c r="H27">
        <v>0.01715511</v>
      </c>
      <c r="I27">
        <v>0.00179546</v>
      </c>
      <c r="K27" t="s">
        <v>62</v>
      </c>
      <c r="L27">
        <v>310.3441892751779</v>
      </c>
      <c r="M27">
        <v>352.5366367544041</v>
      </c>
      <c r="N27">
        <v>65</v>
      </c>
      <c r="O27">
        <v>25</v>
      </c>
      <c r="Q27" t="s">
        <v>62</v>
      </c>
      <c r="R27">
        <v>608.3</v>
      </c>
      <c r="S27">
        <v>155.3</v>
      </c>
      <c r="T27">
        <v>336.9</v>
      </c>
      <c r="U27">
        <v>8.84</v>
      </c>
      <c r="V27">
        <v>373.7</v>
      </c>
      <c r="W27">
        <v>21.52</v>
      </c>
      <c r="X27">
        <v>343.8</v>
      </c>
      <c r="Y27">
        <v>35.68</v>
      </c>
      <c r="AA27" t="s">
        <v>62</v>
      </c>
      <c r="AB27">
        <v>0.00089773</v>
      </c>
      <c r="AC27">
        <v>0.01715511</v>
      </c>
      <c r="AD27">
        <v>0.01531107</v>
      </c>
      <c r="AE27">
        <v>0.44494334</v>
      </c>
      <c r="AF27">
        <v>1.520727501207904</v>
      </c>
      <c r="AH27" t="s">
        <v>62</v>
      </c>
      <c r="AI27">
        <f>100*  0.00089773/AVERAGE($AJ$3:$AJ$29)</f>
        <v>0</v>
      </c>
      <c r="AJ27">
        <v>58.29166936265637</v>
      </c>
      <c r="AK27">
        <f>100*  0.01531107/AVERAGE($AL$3:$AL$29)</f>
        <v>0</v>
      </c>
      <c r="AL27">
        <v>2.247477173160969</v>
      </c>
    </row>
    <row r="28" spans="1:38">
      <c r="A28" t="s">
        <v>63</v>
      </c>
      <c r="B28">
        <v>0.05046987</v>
      </c>
      <c r="C28">
        <v>0.0081385</v>
      </c>
      <c r="D28">
        <v>0.04009445</v>
      </c>
      <c r="E28">
        <v>0.0020096</v>
      </c>
      <c r="F28">
        <v>0.27898651</v>
      </c>
      <c r="G28">
        <v>0.04297652</v>
      </c>
      <c r="H28">
        <v>0.01279662</v>
      </c>
      <c r="I28">
        <v>0.00143156</v>
      </c>
      <c r="K28" t="s">
        <v>63</v>
      </c>
      <c r="L28">
        <v>76.35795684618499</v>
      </c>
      <c r="M28">
        <v>61.82795450875452</v>
      </c>
      <c r="N28">
        <v>66</v>
      </c>
      <c r="O28">
        <v>26</v>
      </c>
      <c r="Q28" t="s">
        <v>63</v>
      </c>
      <c r="R28">
        <v>216.7</v>
      </c>
      <c r="S28">
        <v>353.32</v>
      </c>
      <c r="T28">
        <v>253.4</v>
      </c>
      <c r="U28">
        <v>12.46</v>
      </c>
      <c r="V28">
        <v>249.9</v>
      </c>
      <c r="W28">
        <v>34.12</v>
      </c>
      <c r="X28">
        <v>257</v>
      </c>
      <c r="Y28">
        <v>28.56</v>
      </c>
      <c r="AA28" t="s">
        <v>63</v>
      </c>
      <c r="AB28">
        <v>0.00071578</v>
      </c>
      <c r="AC28">
        <v>0.01279662</v>
      </c>
      <c r="AD28">
        <v>0.02148826</v>
      </c>
      <c r="AE28">
        <v>0.27898651</v>
      </c>
      <c r="AF28">
        <v>0.7262167133617721</v>
      </c>
      <c r="AH28" t="s">
        <v>63</v>
      </c>
      <c r="AI28">
        <f>100*  0.00071578/AVERAGE($AJ$3:$AJ$29)</f>
        <v>0</v>
      </c>
      <c r="AJ28">
        <v>78.14563533182981</v>
      </c>
      <c r="AK28">
        <f>100*  0.02148826/AVERAGE($AL$3:$AL$29)</f>
        <v>0</v>
      </c>
      <c r="AL28">
        <v>3.584402701048162</v>
      </c>
    </row>
    <row r="29" spans="1:38">
      <c r="A29" t="s">
        <v>64</v>
      </c>
      <c r="B29">
        <v>0.06056739</v>
      </c>
      <c r="C29">
        <v>0.00543122</v>
      </c>
      <c r="D29">
        <v>0.07011141999999999</v>
      </c>
      <c r="E29">
        <v>0.00233036</v>
      </c>
      <c r="F29">
        <v>0.58548248</v>
      </c>
      <c r="G29">
        <v>0.04944084</v>
      </c>
      <c r="H29">
        <v>0.02063584</v>
      </c>
      <c r="I29">
        <v>0.00211754</v>
      </c>
      <c r="K29" t="s">
        <v>64</v>
      </c>
      <c r="L29">
        <v>167.061954069532</v>
      </c>
      <c r="M29">
        <v>145.3480972263874</v>
      </c>
      <c r="N29">
        <v>67</v>
      </c>
      <c r="O29">
        <v>27</v>
      </c>
      <c r="Q29" t="s">
        <v>64</v>
      </c>
      <c r="R29">
        <v>623.9</v>
      </c>
      <c r="S29">
        <v>187.7</v>
      </c>
      <c r="T29">
        <v>436.8</v>
      </c>
      <c r="U29">
        <v>14.04</v>
      </c>
      <c r="V29">
        <v>468</v>
      </c>
      <c r="W29">
        <v>31.66</v>
      </c>
      <c r="X29">
        <v>412.9</v>
      </c>
      <c r="Y29">
        <v>41.94</v>
      </c>
      <c r="AA29" t="s">
        <v>64</v>
      </c>
      <c r="AB29">
        <v>0.00105877</v>
      </c>
      <c r="AC29">
        <v>0.02063584</v>
      </c>
      <c r="AD29">
        <v>0.02472042</v>
      </c>
      <c r="AE29">
        <v>0.58548248</v>
      </c>
      <c r="AF29">
        <v>1.215171384207349</v>
      </c>
      <c r="AH29" t="s">
        <v>64</v>
      </c>
      <c r="AI29">
        <f>100*  0.00105877/AVERAGE($AJ$3:$AJ$29)</f>
        <v>0</v>
      </c>
      <c r="AJ29">
        <v>48.45937940980353</v>
      </c>
      <c r="AK29">
        <f>100*  0.02472042/AVERAGE($AL$3:$AL$29)</f>
        <v>0</v>
      </c>
      <c r="AL29">
        <v>1.707993038493654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0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</row>
    <row r="2" spans="1:9">
      <c r="A2" t="s">
        <v>6</v>
      </c>
      <c r="B2">
        <v>560.1</v>
      </c>
      <c r="C2">
        <v>28.74</v>
      </c>
      <c r="D2">
        <v>591.3</v>
      </c>
      <c r="E2">
        <v>3.42</v>
      </c>
      <c r="F2">
        <v>584.8</v>
      </c>
      <c r="G2">
        <v>5.51</v>
      </c>
      <c r="H2">
        <v>588.7</v>
      </c>
      <c r="I2">
        <v>15.89</v>
      </c>
    </row>
    <row r="3" spans="1:9">
      <c r="A3" t="s">
        <v>7</v>
      </c>
      <c r="B3">
        <v>672.7</v>
      </c>
      <c r="C3">
        <v>27.98</v>
      </c>
      <c r="D3">
        <v>571.1</v>
      </c>
      <c r="E3">
        <v>3.35</v>
      </c>
      <c r="F3">
        <v>591.8</v>
      </c>
      <c r="G3">
        <v>5.52</v>
      </c>
      <c r="H3">
        <v>584.2</v>
      </c>
      <c r="I3">
        <v>15.69</v>
      </c>
    </row>
    <row r="4" spans="1:9">
      <c r="A4" t="s">
        <v>8</v>
      </c>
      <c r="B4">
        <v>1063</v>
      </c>
      <c r="C4">
        <v>31.37</v>
      </c>
      <c r="D4">
        <v>1036.2</v>
      </c>
      <c r="E4">
        <v>7.05</v>
      </c>
      <c r="F4">
        <v>1044.6</v>
      </c>
      <c r="G4">
        <v>9.630000000000001</v>
      </c>
      <c r="H4">
        <v>1044.3</v>
      </c>
      <c r="I4">
        <v>21.96</v>
      </c>
    </row>
    <row r="5" spans="1:9">
      <c r="A5" t="s">
        <v>9</v>
      </c>
      <c r="B5">
        <v>5093.9</v>
      </c>
      <c r="C5">
        <v>12.88</v>
      </c>
      <c r="D5">
        <v>1317.2</v>
      </c>
      <c r="E5">
        <v>6.48</v>
      </c>
      <c r="F5">
        <v>3426.9</v>
      </c>
      <c r="G5">
        <v>8.199999999999999</v>
      </c>
      <c r="H5">
        <v>8096.7</v>
      </c>
      <c r="I5">
        <v>114.98</v>
      </c>
    </row>
    <row r="6" spans="1:9">
      <c r="A6" t="s">
        <v>10</v>
      </c>
      <c r="B6">
        <v>607.9</v>
      </c>
      <c r="C6">
        <v>30.75</v>
      </c>
      <c r="D6">
        <v>621.3</v>
      </c>
      <c r="E6">
        <v>3.84</v>
      </c>
      <c r="F6">
        <v>618.2</v>
      </c>
      <c r="G6">
        <v>6.25</v>
      </c>
      <c r="H6">
        <v>635.5</v>
      </c>
      <c r="I6">
        <v>19.01</v>
      </c>
    </row>
    <row r="7" spans="1:9">
      <c r="A7" t="s">
        <v>11</v>
      </c>
      <c r="B7">
        <v>1889.8</v>
      </c>
      <c r="C7">
        <v>35.8</v>
      </c>
      <c r="D7">
        <v>1969.3</v>
      </c>
      <c r="E7">
        <v>16.65</v>
      </c>
      <c r="F7">
        <v>1930.4</v>
      </c>
      <c r="G7">
        <v>16.51</v>
      </c>
      <c r="H7">
        <v>1961</v>
      </c>
      <c r="I7">
        <v>64.03</v>
      </c>
    </row>
    <row r="8" spans="1:9">
      <c r="A8" t="s">
        <v>12</v>
      </c>
      <c r="B8">
        <v>1959.4</v>
      </c>
      <c r="C8">
        <v>43.33</v>
      </c>
      <c r="D8">
        <v>1935.4</v>
      </c>
      <c r="E8">
        <v>19.65</v>
      </c>
      <c r="F8">
        <v>1947</v>
      </c>
      <c r="G8">
        <v>20.28</v>
      </c>
      <c r="H8">
        <v>1818.2</v>
      </c>
      <c r="I8">
        <v>70.92</v>
      </c>
    </row>
    <row r="9" spans="1:9">
      <c r="A9" t="s">
        <v>13</v>
      </c>
      <c r="B9">
        <v>585.4</v>
      </c>
      <c r="C9">
        <v>59.36</v>
      </c>
      <c r="D9">
        <v>651.5</v>
      </c>
      <c r="E9">
        <v>6.56</v>
      </c>
      <c r="F9">
        <v>636.6</v>
      </c>
      <c r="G9">
        <v>12.55</v>
      </c>
      <c r="H9">
        <v>674.2</v>
      </c>
      <c r="I9">
        <v>19.4</v>
      </c>
    </row>
    <row r="10" spans="1:9">
      <c r="A10" t="s">
        <v>14</v>
      </c>
      <c r="B10">
        <v>1960.6</v>
      </c>
      <c r="C10">
        <v>40.37</v>
      </c>
      <c r="D10">
        <v>1992.7</v>
      </c>
      <c r="E10">
        <v>17.58</v>
      </c>
      <c r="F10">
        <v>1976.3</v>
      </c>
      <c r="G10">
        <v>19.22</v>
      </c>
      <c r="H10">
        <v>1602.8</v>
      </c>
      <c r="I10">
        <v>70.92</v>
      </c>
    </row>
    <row r="11" spans="1:9">
      <c r="A11" t="s">
        <v>15</v>
      </c>
      <c r="B11">
        <v>283.2</v>
      </c>
      <c r="C11">
        <v>52.48</v>
      </c>
      <c r="D11">
        <v>319.3</v>
      </c>
      <c r="E11">
        <v>2.77</v>
      </c>
      <c r="F11">
        <v>314.8</v>
      </c>
      <c r="G11">
        <v>6.05</v>
      </c>
      <c r="H11">
        <v>320.3</v>
      </c>
      <c r="I11">
        <v>9.619999999999999</v>
      </c>
    </row>
    <row r="12" spans="1:9">
      <c r="A12" t="s">
        <v>16</v>
      </c>
      <c r="B12">
        <v>590.8</v>
      </c>
      <c r="C12">
        <v>37.14</v>
      </c>
      <c r="D12">
        <v>609.7</v>
      </c>
      <c r="E12">
        <v>4.43</v>
      </c>
      <c r="F12">
        <v>605.4</v>
      </c>
      <c r="G12">
        <v>7.63</v>
      </c>
      <c r="H12">
        <v>641.3</v>
      </c>
      <c r="I12">
        <v>24.39</v>
      </c>
    </row>
    <row r="13" spans="1:9">
      <c r="A13" t="s">
        <v>17</v>
      </c>
      <c r="B13">
        <v>5084.6</v>
      </c>
      <c r="C13">
        <v>20.01</v>
      </c>
      <c r="D13">
        <v>1385</v>
      </c>
      <c r="E13">
        <v>8.81</v>
      </c>
      <c r="F13">
        <v>3474.5</v>
      </c>
      <c r="G13">
        <v>13.66</v>
      </c>
      <c r="H13">
        <v>8656.5</v>
      </c>
      <c r="I13">
        <v>222.83</v>
      </c>
    </row>
    <row r="14" spans="1:9">
      <c r="A14" t="s">
        <v>16</v>
      </c>
      <c r="B14">
        <v>582.4</v>
      </c>
      <c r="C14">
        <v>29.72</v>
      </c>
      <c r="D14">
        <v>613.9</v>
      </c>
      <c r="E14">
        <v>3.8</v>
      </c>
      <c r="F14">
        <v>606.8</v>
      </c>
      <c r="G14">
        <v>5.93</v>
      </c>
      <c r="H14">
        <v>642.4</v>
      </c>
      <c r="I14">
        <v>18.58</v>
      </c>
    </row>
    <row r="15" spans="1:9">
      <c r="A15" t="s">
        <v>17</v>
      </c>
      <c r="B15">
        <v>5078.7</v>
      </c>
      <c r="C15">
        <v>12.9</v>
      </c>
      <c r="D15">
        <v>1386.6</v>
      </c>
      <c r="E15">
        <v>7.07</v>
      </c>
      <c r="F15">
        <v>3471.7</v>
      </c>
      <c r="G15">
        <v>8.24</v>
      </c>
      <c r="H15">
        <v>8594.799999999999</v>
      </c>
      <c r="I15">
        <v>122.24</v>
      </c>
    </row>
    <row r="16" spans="1:9">
      <c r="A16" t="s">
        <v>18</v>
      </c>
      <c r="B16">
        <v>744.2</v>
      </c>
      <c r="C16">
        <v>49.13</v>
      </c>
      <c r="D16">
        <v>761.8</v>
      </c>
      <c r="E16">
        <v>6.91</v>
      </c>
      <c r="F16">
        <v>757.1</v>
      </c>
      <c r="G16">
        <v>11.84</v>
      </c>
      <c r="H16">
        <v>793.5</v>
      </c>
      <c r="I16">
        <v>21.61</v>
      </c>
    </row>
    <row r="17" spans="1:9">
      <c r="A17" t="s">
        <v>19</v>
      </c>
      <c r="B17">
        <v>398.4</v>
      </c>
      <c r="C17">
        <v>114.83</v>
      </c>
      <c r="D17">
        <v>330.5</v>
      </c>
      <c r="E17">
        <v>5.94</v>
      </c>
      <c r="F17">
        <v>338.9</v>
      </c>
      <c r="G17">
        <v>14.55</v>
      </c>
      <c r="H17">
        <v>289.4</v>
      </c>
      <c r="I17">
        <v>9.66</v>
      </c>
    </row>
    <row r="18" spans="1:9">
      <c r="A18" t="s">
        <v>20</v>
      </c>
      <c r="B18">
        <v>458.5</v>
      </c>
      <c r="C18">
        <v>43.79</v>
      </c>
      <c r="D18">
        <v>296.5</v>
      </c>
      <c r="E18">
        <v>2.3</v>
      </c>
      <c r="F18">
        <v>315.5</v>
      </c>
      <c r="G18">
        <v>5.03</v>
      </c>
      <c r="H18">
        <v>306</v>
      </c>
      <c r="I18">
        <v>9.199999999999999</v>
      </c>
    </row>
    <row r="19" spans="1:9">
      <c r="A19" t="s">
        <v>21</v>
      </c>
      <c r="B19">
        <v>1874.1</v>
      </c>
      <c r="C19">
        <v>26.5</v>
      </c>
      <c r="D19">
        <v>1796.8</v>
      </c>
      <c r="E19">
        <v>11.27</v>
      </c>
      <c r="F19">
        <v>1832.1</v>
      </c>
      <c r="G19">
        <v>11.63</v>
      </c>
      <c r="H19">
        <v>1738.8</v>
      </c>
      <c r="I19">
        <v>47.47</v>
      </c>
    </row>
    <row r="20" spans="1:9">
      <c r="A20" t="s">
        <v>22</v>
      </c>
      <c r="B20">
        <v>135.5</v>
      </c>
      <c r="C20">
        <v>57.36</v>
      </c>
      <c r="D20">
        <v>188.3</v>
      </c>
      <c r="E20">
        <v>1.65</v>
      </c>
      <c r="F20">
        <v>184.4</v>
      </c>
      <c r="G20">
        <v>3.95</v>
      </c>
      <c r="H20">
        <v>185.1</v>
      </c>
      <c r="I20">
        <v>4.76</v>
      </c>
    </row>
    <row r="21" spans="1:9">
      <c r="A21" t="s">
        <v>23</v>
      </c>
      <c r="B21">
        <v>437.1</v>
      </c>
      <c r="C21">
        <v>88.90000000000001</v>
      </c>
      <c r="D21">
        <v>298.3</v>
      </c>
      <c r="E21">
        <v>4.15</v>
      </c>
      <c r="F21">
        <v>314.7</v>
      </c>
      <c r="G21">
        <v>10.49</v>
      </c>
      <c r="H21">
        <v>282.4</v>
      </c>
      <c r="I21">
        <v>11.67</v>
      </c>
    </row>
    <row r="22" spans="1:9">
      <c r="A22" t="s">
        <v>24</v>
      </c>
      <c r="B22">
        <v>1853</v>
      </c>
      <c r="C22">
        <v>28.49</v>
      </c>
      <c r="D22">
        <v>1848.2</v>
      </c>
      <c r="E22">
        <v>12.16</v>
      </c>
      <c r="F22">
        <v>1850.4</v>
      </c>
      <c r="G22">
        <v>12.37</v>
      </c>
      <c r="H22">
        <v>1842.2</v>
      </c>
      <c r="I22">
        <v>50.36</v>
      </c>
    </row>
    <row r="23" spans="1:9">
      <c r="A23" t="s">
        <v>25</v>
      </c>
      <c r="B23">
        <v>611.1</v>
      </c>
      <c r="C23">
        <v>39.42</v>
      </c>
      <c r="D23">
        <v>591.7</v>
      </c>
      <c r="E23">
        <v>4.27</v>
      </c>
      <c r="F23">
        <v>595.7</v>
      </c>
      <c r="G23">
        <v>7.65</v>
      </c>
      <c r="H23">
        <v>599.3</v>
      </c>
      <c r="I23">
        <v>22.62</v>
      </c>
    </row>
    <row r="24" spans="1:9">
      <c r="A24" t="s">
        <v>26</v>
      </c>
      <c r="B24">
        <v>5083.9</v>
      </c>
      <c r="C24">
        <v>21.3</v>
      </c>
      <c r="D24">
        <v>1327.2</v>
      </c>
      <c r="E24">
        <v>8.15</v>
      </c>
      <c r="F24">
        <v>3428.4</v>
      </c>
      <c r="G24">
        <v>13.31</v>
      </c>
      <c r="H24">
        <v>8337.700000000001</v>
      </c>
      <c r="I24">
        <v>208.67</v>
      </c>
    </row>
    <row r="25" spans="1:9">
      <c r="A25" t="s">
        <v>25</v>
      </c>
      <c r="B25">
        <v>606</v>
      </c>
      <c r="C25">
        <v>31.48</v>
      </c>
      <c r="D25">
        <v>594.1</v>
      </c>
      <c r="E25">
        <v>3.72</v>
      </c>
      <c r="F25">
        <v>596.6</v>
      </c>
      <c r="G25">
        <v>6.22</v>
      </c>
      <c r="H25">
        <v>601.4</v>
      </c>
      <c r="I25">
        <v>18.07</v>
      </c>
    </row>
    <row r="26" spans="1:9">
      <c r="A26" t="s">
        <v>26</v>
      </c>
      <c r="B26">
        <v>5077.6</v>
      </c>
      <c r="C26">
        <v>13.6</v>
      </c>
      <c r="D26">
        <v>1337.2</v>
      </c>
      <c r="E26">
        <v>6.73</v>
      </c>
      <c r="F26">
        <v>3432.2</v>
      </c>
      <c r="G26">
        <v>8.66</v>
      </c>
      <c r="H26">
        <v>8325.700000000001</v>
      </c>
      <c r="I26">
        <v>125.09</v>
      </c>
    </row>
    <row r="27" spans="1:9">
      <c r="A27" t="s">
        <v>27</v>
      </c>
      <c r="B27">
        <v>778.8</v>
      </c>
      <c r="C27">
        <v>58.07</v>
      </c>
      <c r="D27">
        <v>758.5</v>
      </c>
      <c r="E27">
        <v>8.17</v>
      </c>
      <c r="F27">
        <v>763.5</v>
      </c>
      <c r="G27">
        <v>14.23</v>
      </c>
      <c r="H27">
        <v>757.9</v>
      </c>
      <c r="I27">
        <v>22.92</v>
      </c>
    </row>
    <row r="28" spans="1:9">
      <c r="A28" t="s">
        <v>28</v>
      </c>
      <c r="B28">
        <v>365</v>
      </c>
      <c r="C28">
        <v>57.16</v>
      </c>
      <c r="D28">
        <v>153.4</v>
      </c>
      <c r="E28">
        <v>1.41</v>
      </c>
      <c r="F28">
        <v>167.1</v>
      </c>
      <c r="G28">
        <v>3.76</v>
      </c>
      <c r="H28">
        <v>154.1</v>
      </c>
      <c r="I28">
        <v>3.5</v>
      </c>
    </row>
    <row r="29" spans="1:9">
      <c r="A29" t="s">
        <v>29</v>
      </c>
      <c r="B29">
        <v>683.2</v>
      </c>
      <c r="C29">
        <v>34.02</v>
      </c>
      <c r="D29">
        <v>425.9</v>
      </c>
      <c r="E29">
        <v>2.82</v>
      </c>
      <c r="F29">
        <v>468.5</v>
      </c>
      <c r="G29">
        <v>5.65</v>
      </c>
      <c r="H29">
        <v>438.9</v>
      </c>
      <c r="I29">
        <v>11.7</v>
      </c>
    </row>
    <row r="30" spans="1:9">
      <c r="A30" t="s">
        <v>30</v>
      </c>
      <c r="B30">
        <v>420</v>
      </c>
      <c r="C30">
        <v>51.97</v>
      </c>
      <c r="D30">
        <v>300.9</v>
      </c>
      <c r="E30">
        <v>2.63</v>
      </c>
      <c r="F30">
        <v>314.9</v>
      </c>
      <c r="G30">
        <v>6.12</v>
      </c>
      <c r="H30">
        <v>304.5</v>
      </c>
      <c r="I30">
        <v>8.039999999999999</v>
      </c>
    </row>
    <row r="31" spans="1:9">
      <c r="A31" t="s">
        <v>31</v>
      </c>
      <c r="B31">
        <v>862.1</v>
      </c>
      <c r="C31">
        <v>37.97</v>
      </c>
      <c r="D31">
        <v>846.8</v>
      </c>
      <c r="E31">
        <v>6.29</v>
      </c>
      <c r="F31">
        <v>851</v>
      </c>
      <c r="G31">
        <v>10.02</v>
      </c>
      <c r="H31">
        <v>855.4</v>
      </c>
      <c r="I31">
        <v>22.17</v>
      </c>
    </row>
    <row r="32" spans="1:9">
      <c r="A32" t="s">
        <v>32</v>
      </c>
      <c r="B32">
        <v>342</v>
      </c>
      <c r="C32">
        <v>67.22</v>
      </c>
      <c r="D32">
        <v>211.1</v>
      </c>
      <c r="E32">
        <v>2.19</v>
      </c>
      <c r="F32">
        <v>222.2</v>
      </c>
      <c r="G32">
        <v>5.74</v>
      </c>
      <c r="H32">
        <v>220.8</v>
      </c>
      <c r="I32">
        <v>6.87</v>
      </c>
    </row>
    <row r="33" spans="1:9">
      <c r="A33" t="s">
        <v>33</v>
      </c>
      <c r="B33">
        <v>458.6</v>
      </c>
      <c r="C33">
        <v>58.24</v>
      </c>
      <c r="D33">
        <v>335.7</v>
      </c>
      <c r="E33">
        <v>3.25</v>
      </c>
      <c r="F33">
        <v>351.8</v>
      </c>
      <c r="G33">
        <v>7.42</v>
      </c>
      <c r="H33">
        <v>331.7</v>
      </c>
      <c r="I33">
        <v>11.65</v>
      </c>
    </row>
    <row r="34" spans="1:9">
      <c r="A34" t="s">
        <v>34</v>
      </c>
      <c r="B34">
        <v>605.8</v>
      </c>
      <c r="C34">
        <v>40.45</v>
      </c>
      <c r="D34">
        <v>604.2</v>
      </c>
      <c r="E34">
        <v>4.48</v>
      </c>
      <c r="F34">
        <v>604.4</v>
      </c>
      <c r="G34">
        <v>8.1</v>
      </c>
      <c r="H34">
        <v>618.5</v>
      </c>
      <c r="I34">
        <v>23.73</v>
      </c>
    </row>
    <row r="35" spans="1:9">
      <c r="A35" t="s">
        <v>35</v>
      </c>
      <c r="B35">
        <v>5112.3</v>
      </c>
      <c r="C35">
        <v>22.46</v>
      </c>
      <c r="D35">
        <v>1291.8</v>
      </c>
      <c r="E35">
        <v>8.390000000000001</v>
      </c>
      <c r="F35">
        <v>3418.8</v>
      </c>
      <c r="G35">
        <v>14.62</v>
      </c>
      <c r="H35">
        <v>7854.1</v>
      </c>
      <c r="I35">
        <v>207.61</v>
      </c>
    </row>
    <row r="36" spans="1:9">
      <c r="A36" t="s">
        <v>36</v>
      </c>
      <c r="B36">
        <v>617.6</v>
      </c>
      <c r="C36">
        <v>31.4</v>
      </c>
      <c r="D36">
        <v>593.7</v>
      </c>
      <c r="E36">
        <v>3.71</v>
      </c>
      <c r="F36">
        <v>598.6</v>
      </c>
      <c r="G36">
        <v>6.23</v>
      </c>
      <c r="H36">
        <v>606.1</v>
      </c>
      <c r="I36">
        <v>17.92</v>
      </c>
    </row>
    <row r="37" spans="1:9">
      <c r="A37" t="s">
        <v>35</v>
      </c>
      <c r="B37">
        <v>5108.4</v>
      </c>
      <c r="C37">
        <v>13.73</v>
      </c>
      <c r="D37">
        <v>1293.5</v>
      </c>
      <c r="E37">
        <v>6.58</v>
      </c>
      <c r="F37">
        <v>3417.4</v>
      </c>
      <c r="G37">
        <v>8.74</v>
      </c>
      <c r="H37">
        <v>7881.4</v>
      </c>
      <c r="I37">
        <v>118.11</v>
      </c>
    </row>
    <row r="38" spans="1:9">
      <c r="A38" t="s">
        <v>37</v>
      </c>
      <c r="B38">
        <v>732.5</v>
      </c>
      <c r="C38">
        <v>42.33</v>
      </c>
      <c r="D38">
        <v>734.4</v>
      </c>
      <c r="E38">
        <v>5.83</v>
      </c>
      <c r="F38">
        <v>733.8</v>
      </c>
      <c r="G38">
        <v>9.970000000000001</v>
      </c>
      <c r="H38">
        <v>722.8</v>
      </c>
      <c r="I38">
        <v>15.84</v>
      </c>
    </row>
    <row r="39" spans="1:9">
      <c r="A39" t="s">
        <v>38</v>
      </c>
      <c r="B39">
        <v>385</v>
      </c>
      <c r="C39">
        <v>60.89</v>
      </c>
      <c r="D39">
        <v>293</v>
      </c>
      <c r="E39">
        <v>2.93</v>
      </c>
      <c r="F39">
        <v>303.6</v>
      </c>
      <c r="G39">
        <v>6.88</v>
      </c>
      <c r="H39">
        <v>306.3</v>
      </c>
      <c r="I39">
        <v>11.35</v>
      </c>
    </row>
    <row r="40" spans="1:9">
      <c r="A40" t="s">
        <v>39</v>
      </c>
      <c r="B40">
        <v>278.4</v>
      </c>
      <c r="C40">
        <v>96.61</v>
      </c>
      <c r="D40">
        <v>242.1</v>
      </c>
      <c r="E40">
        <v>3.35</v>
      </c>
      <c r="F40">
        <v>245.5</v>
      </c>
      <c r="G40">
        <v>9.06</v>
      </c>
      <c r="H40">
        <v>260.3</v>
      </c>
      <c r="I40">
        <v>8.35</v>
      </c>
    </row>
    <row r="41" spans="1:9">
      <c r="A41" t="s">
        <v>40</v>
      </c>
      <c r="B41">
        <v>430.2</v>
      </c>
      <c r="C41">
        <v>33.72</v>
      </c>
      <c r="D41">
        <v>346.9</v>
      </c>
      <c r="E41">
        <v>2.25</v>
      </c>
      <c r="F41">
        <v>358</v>
      </c>
      <c r="G41">
        <v>4.4</v>
      </c>
      <c r="H41">
        <v>343.1</v>
      </c>
      <c r="I41">
        <v>8.41</v>
      </c>
    </row>
    <row r="42" spans="1:9">
      <c r="A42" t="s">
        <v>41</v>
      </c>
      <c r="B42">
        <v>2666</v>
      </c>
      <c r="C42">
        <v>28.78</v>
      </c>
      <c r="D42">
        <v>2654.6</v>
      </c>
      <c r="E42">
        <v>18.34</v>
      </c>
      <c r="F42">
        <v>2661.1</v>
      </c>
      <c r="G42">
        <v>15.54</v>
      </c>
      <c r="H42">
        <v>2494.7</v>
      </c>
      <c r="I42">
        <v>79.18000000000001</v>
      </c>
    </row>
    <row r="43" spans="1:9">
      <c r="A43" t="s">
        <v>42</v>
      </c>
      <c r="B43">
        <v>725.3</v>
      </c>
      <c r="C43">
        <v>151.76</v>
      </c>
      <c r="D43">
        <v>182.3</v>
      </c>
      <c r="E43">
        <v>4.69</v>
      </c>
      <c r="F43">
        <v>227.4</v>
      </c>
      <c r="G43">
        <v>14.45</v>
      </c>
      <c r="H43">
        <v>237.7</v>
      </c>
      <c r="I43">
        <v>15.73</v>
      </c>
    </row>
    <row r="44" spans="1:9">
      <c r="A44" t="s">
        <v>43</v>
      </c>
      <c r="B44">
        <v>531.6</v>
      </c>
      <c r="C44">
        <v>67.09</v>
      </c>
      <c r="D44">
        <v>515.8</v>
      </c>
      <c r="E44">
        <v>5.88</v>
      </c>
      <c r="F44">
        <v>518.8</v>
      </c>
      <c r="G44">
        <v>11.94</v>
      </c>
      <c r="H44">
        <v>489.8</v>
      </c>
      <c r="I44">
        <v>22.72</v>
      </c>
    </row>
    <row r="45" spans="1:9">
      <c r="A45" t="s">
        <v>44</v>
      </c>
      <c r="B45">
        <v>645.5</v>
      </c>
      <c r="C45">
        <v>44.1</v>
      </c>
      <c r="D45">
        <v>594.1</v>
      </c>
      <c r="E45">
        <v>4.78</v>
      </c>
      <c r="F45">
        <v>604.8</v>
      </c>
      <c r="G45">
        <v>8.94</v>
      </c>
      <c r="H45">
        <v>601.2</v>
      </c>
      <c r="I45">
        <v>18.92</v>
      </c>
    </row>
    <row r="46" spans="1:9">
      <c r="A46" t="s">
        <v>45</v>
      </c>
      <c r="B46">
        <v>323.1</v>
      </c>
      <c r="C46">
        <v>54.01</v>
      </c>
      <c r="D46">
        <v>316.7</v>
      </c>
      <c r="E46">
        <v>2.8</v>
      </c>
      <c r="F46">
        <v>317.5</v>
      </c>
      <c r="G46">
        <v>6.26</v>
      </c>
      <c r="H46">
        <v>309.3</v>
      </c>
      <c r="I46">
        <v>9.800000000000001</v>
      </c>
    </row>
    <row r="47" spans="1:9">
      <c r="A47" t="s">
        <v>46</v>
      </c>
      <c r="B47">
        <v>622.1</v>
      </c>
      <c r="C47">
        <v>40.77</v>
      </c>
      <c r="D47">
        <v>606.7</v>
      </c>
      <c r="E47">
        <v>4.58</v>
      </c>
      <c r="F47">
        <v>609.9</v>
      </c>
      <c r="G47">
        <v>8.27</v>
      </c>
      <c r="H47">
        <v>625.2</v>
      </c>
      <c r="I47">
        <v>25.11</v>
      </c>
    </row>
    <row r="48" spans="1:9">
      <c r="A48" t="s">
        <v>46</v>
      </c>
      <c r="B48">
        <v>623</v>
      </c>
      <c r="C48">
        <v>31.99</v>
      </c>
      <c r="D48">
        <v>605.6</v>
      </c>
      <c r="E48">
        <v>3.85</v>
      </c>
      <c r="F48">
        <v>609.3</v>
      </c>
      <c r="G48">
        <v>6.44</v>
      </c>
      <c r="H48">
        <v>625.6</v>
      </c>
      <c r="I48">
        <v>19.27</v>
      </c>
    </row>
    <row r="49" spans="1:9">
      <c r="A49" t="s">
        <v>47</v>
      </c>
      <c r="B49">
        <v>5092.7</v>
      </c>
      <c r="C49">
        <v>13.92</v>
      </c>
      <c r="D49">
        <v>1344.4</v>
      </c>
      <c r="E49">
        <v>6.88</v>
      </c>
      <c r="F49">
        <v>3448.5</v>
      </c>
      <c r="G49">
        <v>8.9</v>
      </c>
      <c r="H49">
        <v>8293.799999999999</v>
      </c>
      <c r="I49">
        <v>127.73</v>
      </c>
    </row>
    <row r="50" spans="1:9">
      <c r="A50" t="s">
        <v>48</v>
      </c>
      <c r="B50">
        <v>879</v>
      </c>
      <c r="C50">
        <v>44.64</v>
      </c>
      <c r="D50">
        <v>748.6</v>
      </c>
      <c r="E50">
        <v>6.51</v>
      </c>
      <c r="F50">
        <v>782.2</v>
      </c>
      <c r="G50">
        <v>11.25</v>
      </c>
      <c r="H50">
        <v>742</v>
      </c>
      <c r="I50">
        <v>18.59</v>
      </c>
    </row>
    <row r="51" spans="1:9">
      <c r="A51" t="s">
        <v>49</v>
      </c>
      <c r="B51">
        <v>167.1</v>
      </c>
      <c r="C51">
        <v>99.08</v>
      </c>
      <c r="D51">
        <v>257.1</v>
      </c>
      <c r="E51">
        <v>3.64</v>
      </c>
      <c r="F51">
        <v>248.5</v>
      </c>
      <c r="G51">
        <v>9.199999999999999</v>
      </c>
      <c r="H51">
        <v>236.5</v>
      </c>
      <c r="I51">
        <v>7.78</v>
      </c>
    </row>
    <row r="52" spans="1:9">
      <c r="A52" t="s">
        <v>50</v>
      </c>
      <c r="B52">
        <v>315.7</v>
      </c>
      <c r="C52">
        <v>49.49</v>
      </c>
      <c r="D52">
        <v>343</v>
      </c>
      <c r="E52">
        <v>2.84</v>
      </c>
      <c r="F52">
        <v>339.6</v>
      </c>
      <c r="G52">
        <v>6.06</v>
      </c>
      <c r="H52">
        <v>337.3</v>
      </c>
      <c r="I52">
        <v>8.84</v>
      </c>
    </row>
    <row r="53" spans="1:9">
      <c r="A53" t="s">
        <v>51</v>
      </c>
      <c r="B53">
        <v>647.5</v>
      </c>
      <c r="C53">
        <v>126.8</v>
      </c>
      <c r="D53">
        <v>308.3</v>
      </c>
      <c r="E53">
        <v>6.56</v>
      </c>
      <c r="F53">
        <v>351.5</v>
      </c>
      <c r="G53">
        <v>17.29</v>
      </c>
      <c r="H53">
        <v>292.4</v>
      </c>
      <c r="I53">
        <v>14.92</v>
      </c>
    </row>
    <row r="54" spans="1:9">
      <c r="A54" t="s">
        <v>52</v>
      </c>
      <c r="B54">
        <v>1854.1</v>
      </c>
      <c r="C54">
        <v>24</v>
      </c>
      <c r="D54">
        <v>1841.7</v>
      </c>
      <c r="E54">
        <v>10.51</v>
      </c>
      <c r="F54">
        <v>1847.5</v>
      </c>
      <c r="G54">
        <v>10.76</v>
      </c>
      <c r="H54">
        <v>1800.6</v>
      </c>
      <c r="I54">
        <v>44.96</v>
      </c>
    </row>
    <row r="55" spans="1:9">
      <c r="A55" t="s">
        <v>53</v>
      </c>
      <c r="B55">
        <v>473.1</v>
      </c>
      <c r="C55">
        <v>37.76</v>
      </c>
      <c r="D55">
        <v>486.1</v>
      </c>
      <c r="E55">
        <v>3.43</v>
      </c>
      <c r="F55">
        <v>483.9</v>
      </c>
      <c r="G55">
        <v>6.25</v>
      </c>
      <c r="H55">
        <v>466.5</v>
      </c>
      <c r="I55">
        <v>13.87</v>
      </c>
    </row>
    <row r="56" spans="1:9">
      <c r="A56" t="s">
        <v>54</v>
      </c>
      <c r="B56">
        <v>644.1</v>
      </c>
      <c r="C56">
        <v>65.81999999999999</v>
      </c>
      <c r="D56">
        <v>540.3</v>
      </c>
      <c r="E56">
        <v>6.23</v>
      </c>
      <c r="F56">
        <v>560.5</v>
      </c>
      <c r="G56">
        <v>12.78</v>
      </c>
      <c r="H56">
        <v>771.4</v>
      </c>
      <c r="I56">
        <v>35.14</v>
      </c>
    </row>
    <row r="57" spans="1:9">
      <c r="A57" t="s">
        <v>55</v>
      </c>
      <c r="B57">
        <v>626.7</v>
      </c>
      <c r="C57">
        <v>40.39</v>
      </c>
      <c r="D57">
        <v>594.2</v>
      </c>
      <c r="E57">
        <v>4.58</v>
      </c>
      <c r="F57">
        <v>600.9</v>
      </c>
      <c r="G57">
        <v>8.210000000000001</v>
      </c>
      <c r="H57">
        <v>614.8</v>
      </c>
      <c r="I57">
        <v>24.52</v>
      </c>
    </row>
    <row r="58" spans="1:9">
      <c r="A58" t="s">
        <v>56</v>
      </c>
      <c r="B58">
        <v>5085</v>
      </c>
      <c r="C58">
        <v>22.41</v>
      </c>
      <c r="D58">
        <v>1375.2</v>
      </c>
      <c r="E58">
        <v>9.199999999999999</v>
      </c>
      <c r="F58">
        <v>3467.5</v>
      </c>
      <c r="G58">
        <v>14.98</v>
      </c>
      <c r="H58">
        <v>8352.4</v>
      </c>
      <c r="I58">
        <v>230.39</v>
      </c>
    </row>
    <row r="59" spans="1:9">
      <c r="A59" t="s">
        <v>55</v>
      </c>
      <c r="B59">
        <v>630.6</v>
      </c>
      <c r="C59">
        <v>31.21</v>
      </c>
      <c r="D59">
        <v>592.3</v>
      </c>
      <c r="E59">
        <v>3.76</v>
      </c>
      <c r="F59">
        <v>600.2</v>
      </c>
      <c r="G59">
        <v>6.22</v>
      </c>
      <c r="H59">
        <v>613.9</v>
      </c>
      <c r="I59">
        <v>18.28</v>
      </c>
    </row>
    <row r="60" spans="1:9">
      <c r="A60" t="s">
        <v>56</v>
      </c>
      <c r="B60">
        <v>5088</v>
      </c>
      <c r="C60">
        <v>13.7</v>
      </c>
      <c r="D60">
        <v>1368</v>
      </c>
      <c r="E60">
        <v>7.02</v>
      </c>
      <c r="F60">
        <v>3463.9</v>
      </c>
      <c r="G60">
        <v>8.77</v>
      </c>
      <c r="H60">
        <v>8376.200000000001</v>
      </c>
      <c r="I60">
        <v>126.04</v>
      </c>
    </row>
    <row r="61" spans="1:9">
      <c r="A61" t="s">
        <v>57</v>
      </c>
      <c r="B61">
        <v>770.8</v>
      </c>
      <c r="C61">
        <v>40.1</v>
      </c>
      <c r="D61">
        <v>734.9</v>
      </c>
      <c r="E61">
        <v>5.72</v>
      </c>
      <c r="F61">
        <v>743.7</v>
      </c>
      <c r="G61">
        <v>9.56</v>
      </c>
      <c r="H61">
        <v>720.7</v>
      </c>
      <c r="I61">
        <v>15.82</v>
      </c>
    </row>
    <row r="62" spans="1:9">
      <c r="A62" t="s">
        <v>58</v>
      </c>
      <c r="B62">
        <v>310.5</v>
      </c>
      <c r="C62">
        <v>52.49</v>
      </c>
      <c r="D62">
        <v>294.8</v>
      </c>
      <c r="E62">
        <v>2.52</v>
      </c>
      <c r="F62">
        <v>296.5</v>
      </c>
      <c r="G62">
        <v>5.71</v>
      </c>
      <c r="H62">
        <v>292.5</v>
      </c>
      <c r="I62">
        <v>6.74</v>
      </c>
    </row>
    <row r="63" spans="1:9">
      <c r="A63" t="s">
        <v>59</v>
      </c>
      <c r="B63">
        <v>921.6</v>
      </c>
      <c r="C63">
        <v>59.42</v>
      </c>
      <c r="D63">
        <v>346.5</v>
      </c>
      <c r="E63">
        <v>3.9</v>
      </c>
      <c r="F63">
        <v>432.5</v>
      </c>
      <c r="G63">
        <v>9.710000000000001</v>
      </c>
      <c r="H63">
        <v>269.3</v>
      </c>
      <c r="I63">
        <v>8.02</v>
      </c>
    </row>
    <row r="64" spans="1:9">
      <c r="A64" t="s">
        <v>60</v>
      </c>
      <c r="B64">
        <v>1915.4</v>
      </c>
      <c r="C64">
        <v>31.77</v>
      </c>
      <c r="D64">
        <v>1945.3</v>
      </c>
      <c r="E64">
        <v>14.61</v>
      </c>
      <c r="F64">
        <v>1930.6</v>
      </c>
      <c r="G64">
        <v>14.48</v>
      </c>
      <c r="H64">
        <v>2012.6</v>
      </c>
      <c r="I64">
        <v>61.37</v>
      </c>
    </row>
    <row r="65" spans="1:9">
      <c r="A65" t="s">
        <v>61</v>
      </c>
      <c r="B65">
        <v>378.4</v>
      </c>
      <c r="C65">
        <v>111.49</v>
      </c>
      <c r="D65">
        <v>285.3</v>
      </c>
      <c r="E65">
        <v>4.5</v>
      </c>
      <c r="F65">
        <v>295.6</v>
      </c>
      <c r="G65">
        <v>12.65</v>
      </c>
      <c r="H65">
        <v>294</v>
      </c>
      <c r="I65">
        <v>9.369999999999999</v>
      </c>
    </row>
    <row r="66" spans="1:9">
      <c r="A66" t="s">
        <v>62</v>
      </c>
      <c r="B66">
        <v>608.3</v>
      </c>
      <c r="C66">
        <v>77.65000000000001</v>
      </c>
      <c r="D66">
        <v>336.9</v>
      </c>
      <c r="E66">
        <v>4.42</v>
      </c>
      <c r="F66">
        <v>373.7</v>
      </c>
      <c r="G66">
        <v>10.76</v>
      </c>
      <c r="H66">
        <v>343.8</v>
      </c>
      <c r="I66">
        <v>17.84</v>
      </c>
    </row>
    <row r="67" spans="1:9">
      <c r="A67" t="s">
        <v>63</v>
      </c>
      <c r="B67">
        <v>216.7</v>
      </c>
      <c r="C67">
        <v>176.66</v>
      </c>
      <c r="D67">
        <v>253.4</v>
      </c>
      <c r="E67">
        <v>6.23</v>
      </c>
      <c r="F67">
        <v>249.9</v>
      </c>
      <c r="G67">
        <v>17.06</v>
      </c>
      <c r="H67">
        <v>257</v>
      </c>
      <c r="I67">
        <v>14.28</v>
      </c>
    </row>
    <row r="68" spans="1:9">
      <c r="A68" t="s">
        <v>64</v>
      </c>
      <c r="B68">
        <v>623.9</v>
      </c>
      <c r="C68">
        <v>93.84999999999999</v>
      </c>
      <c r="D68">
        <v>436.8</v>
      </c>
      <c r="E68">
        <v>7.02</v>
      </c>
      <c r="F68">
        <v>468</v>
      </c>
      <c r="G68">
        <v>15.83</v>
      </c>
      <c r="H68">
        <v>412.9</v>
      </c>
      <c r="I68">
        <v>20.97</v>
      </c>
    </row>
    <row r="69" spans="1:9">
      <c r="A69" t="s">
        <v>65</v>
      </c>
      <c r="B69">
        <v>635.7</v>
      </c>
      <c r="C69">
        <v>41.35</v>
      </c>
      <c r="D69">
        <v>591.1</v>
      </c>
      <c r="E69">
        <v>4.47</v>
      </c>
      <c r="F69">
        <v>600.2</v>
      </c>
      <c r="G69">
        <v>8.210000000000001</v>
      </c>
      <c r="H69">
        <v>601.2</v>
      </c>
      <c r="I69">
        <v>24.32</v>
      </c>
    </row>
    <row r="70" spans="1:9">
      <c r="A70" t="s">
        <v>66</v>
      </c>
      <c r="B70">
        <v>5107.1</v>
      </c>
      <c r="C70">
        <v>22.56</v>
      </c>
      <c r="D70">
        <v>1326.2</v>
      </c>
      <c r="E70">
        <v>8.609999999999999</v>
      </c>
      <c r="F70">
        <v>3443.4</v>
      </c>
      <c r="G70">
        <v>14.5</v>
      </c>
      <c r="H70">
        <v>8294.700000000001</v>
      </c>
      <c r="I70">
        <v>224.39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N75"/>
  <sheetViews>
    <sheetView workbookViewId="0"/>
  </sheetViews>
  <sheetFormatPr defaultRowHeight="15"/>
  <sheetData>
    <row r="4" spans="1:14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4</v>
      </c>
      <c r="G4" t="s">
        <v>2</v>
      </c>
      <c r="H4" t="s">
        <v>5</v>
      </c>
      <c r="I4" t="s">
        <v>2</v>
      </c>
      <c r="J4" t="s">
        <v>67</v>
      </c>
      <c r="K4" t="s">
        <v>68</v>
      </c>
      <c r="L4" t="s">
        <v>69</v>
      </c>
      <c r="M4" t="s">
        <v>70</v>
      </c>
      <c r="N4" t="s">
        <v>71</v>
      </c>
    </row>
    <row r="7" spans="1:14">
      <c r="A7" t="s">
        <v>6</v>
      </c>
      <c r="B7">
        <v>0.05881185</v>
      </c>
      <c r="C7">
        <v>0.00078255</v>
      </c>
      <c r="D7">
        <v>0.09606768</v>
      </c>
      <c r="E7">
        <v>0.00058215</v>
      </c>
      <c r="F7">
        <v>0.77884692</v>
      </c>
      <c r="G7">
        <v>0.009660409999999999</v>
      </c>
      <c r="H7">
        <v>0.02955311</v>
      </c>
      <c r="I7">
        <v>0.00080941</v>
      </c>
      <c r="J7">
        <v>45311</v>
      </c>
      <c r="K7">
        <v>2992</v>
      </c>
      <c r="L7">
        <v>993</v>
      </c>
      <c r="M7">
        <v>20587</v>
      </c>
      <c r="N7">
        <v>384214</v>
      </c>
    </row>
    <row r="8" spans="1:14">
      <c r="A8" t="s">
        <v>7</v>
      </c>
      <c r="B8">
        <v>0.06195858</v>
      </c>
      <c r="C8">
        <v>0.00081755</v>
      </c>
      <c r="D8">
        <v>0.09263989</v>
      </c>
      <c r="E8">
        <v>0.00056724</v>
      </c>
      <c r="F8">
        <v>0.79118097</v>
      </c>
      <c r="G8">
        <v>0.00973191</v>
      </c>
      <c r="H8">
        <v>0.0293259</v>
      </c>
      <c r="I8">
        <v>0.00079912</v>
      </c>
      <c r="J8">
        <v>45140</v>
      </c>
      <c r="K8">
        <v>3139</v>
      </c>
      <c r="L8">
        <v>1003</v>
      </c>
      <c r="M8">
        <v>21218</v>
      </c>
      <c r="N8">
        <v>401043</v>
      </c>
    </row>
    <row r="9" spans="1:14">
      <c r="A9" t="s">
        <v>8</v>
      </c>
      <c r="B9">
        <v>0.07479512000000001</v>
      </c>
      <c r="C9">
        <v>0.00117839</v>
      </c>
      <c r="D9">
        <v>0.17437467</v>
      </c>
      <c r="E9">
        <v>0.00128348</v>
      </c>
      <c r="F9">
        <v>1.79762518</v>
      </c>
      <c r="G9">
        <v>0.02653367</v>
      </c>
      <c r="H9">
        <v>0.05302504</v>
      </c>
      <c r="I9">
        <v>0.00114417</v>
      </c>
      <c r="J9">
        <v>23711</v>
      </c>
      <c r="K9">
        <v>1991</v>
      </c>
      <c r="L9">
        <v>2764</v>
      </c>
      <c r="M9">
        <v>32715</v>
      </c>
      <c r="N9">
        <v>114344</v>
      </c>
    </row>
    <row r="10" spans="1:14">
      <c r="A10" t="s">
        <v>9</v>
      </c>
      <c r="B10">
        <v>0.90321195</v>
      </c>
      <c r="C10">
        <v>0.00826671</v>
      </c>
      <c r="D10">
        <v>0.22671156</v>
      </c>
      <c r="E10">
        <v>0.00123268</v>
      </c>
      <c r="F10">
        <v>28.22305298</v>
      </c>
      <c r="G10">
        <v>0.23610649</v>
      </c>
      <c r="H10">
        <v>0.4926998</v>
      </c>
      <c r="I10">
        <v>0.00849141</v>
      </c>
      <c r="J10">
        <v>165945</v>
      </c>
      <c r="K10">
        <v>168235</v>
      </c>
      <c r="L10">
        <v>380205</v>
      </c>
      <c r="M10">
        <v>485032</v>
      </c>
      <c r="N10">
        <v>612994</v>
      </c>
    </row>
    <row r="11" spans="1:14">
      <c r="A11" t="s">
        <v>10</v>
      </c>
      <c r="B11">
        <v>0.0601215</v>
      </c>
      <c r="C11">
        <v>0.00086346</v>
      </c>
      <c r="D11">
        <v>0.10116875</v>
      </c>
      <c r="E11">
        <v>0.00065653</v>
      </c>
      <c r="F11">
        <v>0.83830148</v>
      </c>
      <c r="G11">
        <v>0.01132316</v>
      </c>
      <c r="H11">
        <v>0.03194122</v>
      </c>
      <c r="I11">
        <v>0.0009705</v>
      </c>
      <c r="J11">
        <v>40478</v>
      </c>
      <c r="K11">
        <v>2731</v>
      </c>
      <c r="L11">
        <v>900</v>
      </c>
      <c r="M11">
        <v>17977</v>
      </c>
      <c r="N11">
        <v>335050</v>
      </c>
    </row>
    <row r="12" spans="1:14">
      <c r="A12" t="s">
        <v>11</v>
      </c>
      <c r="B12">
        <v>0.11563534</v>
      </c>
      <c r="C12">
        <v>0.00232804</v>
      </c>
      <c r="D12">
        <v>0.35728222</v>
      </c>
      <c r="E12">
        <v>0.00350526</v>
      </c>
      <c r="F12">
        <v>5.69329023</v>
      </c>
      <c r="G12">
        <v>0.10886111</v>
      </c>
      <c r="H12">
        <v>0.10188364</v>
      </c>
      <c r="I12">
        <v>0.00349044</v>
      </c>
      <c r="J12">
        <v>72556</v>
      </c>
      <c r="K12">
        <v>9340</v>
      </c>
      <c r="L12">
        <v>21685</v>
      </c>
      <c r="M12">
        <v>145850</v>
      </c>
      <c r="N12">
        <v>198619</v>
      </c>
    </row>
    <row r="13" spans="1:14">
      <c r="A13" t="s">
        <v>12</v>
      </c>
      <c r="B13">
        <v>0.12021659</v>
      </c>
      <c r="C13">
        <v>0.00296207</v>
      </c>
      <c r="D13">
        <v>0.35017151</v>
      </c>
      <c r="E13">
        <v>0.00411498</v>
      </c>
      <c r="F13">
        <v>5.80377007</v>
      </c>
      <c r="G13">
        <v>0.13587632</v>
      </c>
      <c r="H13">
        <v>0.09412779</v>
      </c>
      <c r="I13">
        <v>0.00383909</v>
      </c>
      <c r="J13">
        <v>57599</v>
      </c>
      <c r="K13">
        <v>7754</v>
      </c>
      <c r="L13">
        <v>31399</v>
      </c>
      <c r="M13">
        <v>223741</v>
      </c>
      <c r="N13">
        <v>161135</v>
      </c>
    </row>
    <row r="14" spans="1:14">
      <c r="A14" t="s">
        <v>13</v>
      </c>
      <c r="B14">
        <v>0.05949974</v>
      </c>
      <c r="C14">
        <v>0.00165807</v>
      </c>
      <c r="D14">
        <v>0.1063425</v>
      </c>
      <c r="E14">
        <v>0.00112572</v>
      </c>
      <c r="F14">
        <v>0.87193489</v>
      </c>
      <c r="G14">
        <v>0.0231417</v>
      </c>
      <c r="H14">
        <v>0.03391796</v>
      </c>
      <c r="I14">
        <v>0.0009922799999999999</v>
      </c>
      <c r="J14">
        <v>9631</v>
      </c>
      <c r="K14">
        <v>643</v>
      </c>
      <c r="L14">
        <v>3024</v>
      </c>
      <c r="M14">
        <v>58842</v>
      </c>
      <c r="N14">
        <v>77013</v>
      </c>
    </row>
    <row r="15" spans="1:14">
      <c r="A15" t="s">
        <v>14</v>
      </c>
      <c r="B15">
        <v>0.12029696</v>
      </c>
      <c r="C15">
        <v>0.00275884</v>
      </c>
      <c r="D15">
        <v>0.36222491</v>
      </c>
      <c r="E15">
        <v>0.00371584</v>
      </c>
      <c r="F15">
        <v>6.00305462</v>
      </c>
      <c r="G15">
        <v>0.13256981</v>
      </c>
      <c r="H15">
        <v>0.08252787</v>
      </c>
      <c r="I15">
        <v>0.00379841</v>
      </c>
      <c r="J15">
        <v>203555</v>
      </c>
      <c r="K15">
        <v>27669</v>
      </c>
      <c r="L15">
        <v>25025</v>
      </c>
      <c r="M15">
        <v>212385</v>
      </c>
      <c r="N15">
        <v>577589</v>
      </c>
    </row>
    <row r="16" spans="1:14">
      <c r="A16" t="s">
        <v>15</v>
      </c>
      <c r="B16">
        <v>0.05195046</v>
      </c>
      <c r="C16">
        <v>0.00121224</v>
      </c>
      <c r="D16">
        <v>0.05077894</v>
      </c>
      <c r="E16">
        <v>0.00045183</v>
      </c>
      <c r="F16">
        <v>0.36345565</v>
      </c>
      <c r="G16">
        <v>0.00812353</v>
      </c>
      <c r="H16">
        <v>0.01597208</v>
      </c>
      <c r="I16">
        <v>0.00048353</v>
      </c>
      <c r="J16">
        <v>15243</v>
      </c>
      <c r="K16">
        <v>889</v>
      </c>
      <c r="L16">
        <v>3817</v>
      </c>
      <c r="M16">
        <v>161584</v>
      </c>
      <c r="N16">
        <v>263534</v>
      </c>
    </row>
    <row r="17" spans="1:14">
      <c r="A17" t="s">
        <v>16</v>
      </c>
      <c r="B17">
        <v>0.05964658</v>
      </c>
      <c r="C17">
        <v>0.0010337</v>
      </c>
      <c r="D17">
        <v>0.09919541</v>
      </c>
      <c r="E17">
        <v>0.00075472</v>
      </c>
      <c r="F17">
        <v>0.81518674</v>
      </c>
      <c r="G17">
        <v>0.01364322</v>
      </c>
      <c r="H17">
        <v>0.03223838</v>
      </c>
      <c r="I17">
        <v>0.0012457</v>
      </c>
      <c r="J17">
        <v>42597</v>
      </c>
      <c r="K17">
        <v>2847</v>
      </c>
      <c r="L17">
        <v>914</v>
      </c>
      <c r="M17">
        <v>19450</v>
      </c>
      <c r="N17">
        <v>378434</v>
      </c>
    </row>
    <row r="18" spans="1:14">
      <c r="A18" t="s">
        <v>17</v>
      </c>
      <c r="B18">
        <v>0.89726591</v>
      </c>
      <c r="C18">
        <v>0.01279399</v>
      </c>
      <c r="D18">
        <v>0.23967908</v>
      </c>
      <c r="E18">
        <v>0.00169333</v>
      </c>
      <c r="F18">
        <v>29.62739754</v>
      </c>
      <c r="G18">
        <v>0.4120511</v>
      </c>
      <c r="H18">
        <v>0.53461969</v>
      </c>
      <c r="I18">
        <v>0.01691818</v>
      </c>
      <c r="J18">
        <v>152930</v>
      </c>
      <c r="K18">
        <v>154013</v>
      </c>
      <c r="L18">
        <v>350242</v>
      </c>
      <c r="M18">
        <v>450794</v>
      </c>
      <c r="N18">
        <v>568260</v>
      </c>
    </row>
    <row r="19" spans="1:14">
      <c r="A19" t="s">
        <v>16</v>
      </c>
      <c r="B19">
        <v>0.05941803</v>
      </c>
      <c r="C19">
        <v>0.00082076</v>
      </c>
      <c r="D19">
        <v>0.0999105</v>
      </c>
      <c r="E19">
        <v>0.0006482700000000001</v>
      </c>
      <c r="F19">
        <v>0.81775403</v>
      </c>
      <c r="G19">
        <v>0.01061489</v>
      </c>
      <c r="H19">
        <v>0.03229156</v>
      </c>
      <c r="I19">
        <v>0.00094898</v>
      </c>
      <c r="J19">
        <v>42634</v>
      </c>
      <c r="K19">
        <v>2851</v>
      </c>
      <c r="L19">
        <v>915</v>
      </c>
      <c r="M19">
        <v>19475</v>
      </c>
      <c r="N19">
        <v>379675</v>
      </c>
    </row>
    <row r="20" spans="1:14">
      <c r="A20" t="s">
        <v>17</v>
      </c>
      <c r="B20">
        <v>0.89357644</v>
      </c>
      <c r="C20">
        <v>0.00818986</v>
      </c>
      <c r="D20">
        <v>0.23998345</v>
      </c>
      <c r="E20">
        <v>0.00136014</v>
      </c>
      <c r="F20">
        <v>29.5407753</v>
      </c>
      <c r="G20">
        <v>0.24793275</v>
      </c>
      <c r="H20">
        <v>0.52993524</v>
      </c>
      <c r="I20">
        <v>0.0092528</v>
      </c>
      <c r="J20">
        <v>152930</v>
      </c>
      <c r="K20">
        <v>154013</v>
      </c>
      <c r="L20">
        <v>350242</v>
      </c>
      <c r="M20">
        <v>450794</v>
      </c>
      <c r="N20">
        <v>568260</v>
      </c>
    </row>
    <row r="21" spans="1:14">
      <c r="A21" t="s">
        <v>18</v>
      </c>
      <c r="B21">
        <v>0.06407812</v>
      </c>
      <c r="C21">
        <v>0.00151246</v>
      </c>
      <c r="D21">
        <v>0.12544698</v>
      </c>
      <c r="E21">
        <v>0.00120678</v>
      </c>
      <c r="F21">
        <v>1.10773993</v>
      </c>
      <c r="G21">
        <v>0.02458097</v>
      </c>
      <c r="H21">
        <v>0.04003982</v>
      </c>
      <c r="I21">
        <v>0.00111216</v>
      </c>
      <c r="J21">
        <v>18117</v>
      </c>
      <c r="K21">
        <v>1307</v>
      </c>
      <c r="L21">
        <v>4810</v>
      </c>
      <c r="M21">
        <v>80435</v>
      </c>
      <c r="N21">
        <v>120143</v>
      </c>
    </row>
    <row r="22" spans="1:14">
      <c r="A22" t="s">
        <v>19</v>
      </c>
      <c r="B22">
        <v>0.05466128</v>
      </c>
      <c r="C22">
        <v>0.00291207</v>
      </c>
      <c r="D22">
        <v>0.05260981</v>
      </c>
      <c r="E22">
        <v>0.00096959</v>
      </c>
      <c r="F22">
        <v>0.39615905</v>
      </c>
      <c r="G22">
        <v>0.02000906</v>
      </c>
      <c r="H22">
        <v>0.01442199</v>
      </c>
      <c r="I22">
        <v>0.00048506</v>
      </c>
      <c r="J22">
        <v>5406</v>
      </c>
      <c r="K22">
        <v>334</v>
      </c>
      <c r="L22">
        <v>2759</v>
      </c>
      <c r="M22">
        <v>132603</v>
      </c>
      <c r="N22">
        <v>100624</v>
      </c>
    </row>
    <row r="23" spans="1:14">
      <c r="A23" t="s">
        <v>20</v>
      </c>
      <c r="B23">
        <v>0.05617556</v>
      </c>
      <c r="C23">
        <v>0.00111705</v>
      </c>
      <c r="D23">
        <v>0.04706841</v>
      </c>
      <c r="E23">
        <v>0.00037331</v>
      </c>
      <c r="F23">
        <v>0.36441147</v>
      </c>
      <c r="G23">
        <v>0.00676064</v>
      </c>
      <c r="H23">
        <v>0.01525463</v>
      </c>
      <c r="I23">
        <v>0.00046216</v>
      </c>
      <c r="J23">
        <v>49981</v>
      </c>
      <c r="K23">
        <v>3153</v>
      </c>
      <c r="L23">
        <v>15771</v>
      </c>
      <c r="M23">
        <v>683796</v>
      </c>
      <c r="N23">
        <v>876547</v>
      </c>
    </row>
    <row r="24" spans="1:14">
      <c r="A24" t="s">
        <v>21</v>
      </c>
      <c r="B24">
        <v>0.11463034</v>
      </c>
      <c r="C24">
        <v>0.0016997</v>
      </c>
      <c r="D24">
        <v>0.32144743</v>
      </c>
      <c r="E24">
        <v>0.00231036</v>
      </c>
      <c r="F24">
        <v>5.07615614</v>
      </c>
      <c r="G24">
        <v>0.06960334999999999</v>
      </c>
      <c r="H24">
        <v>0.08983700999999999</v>
      </c>
      <c r="I24">
        <v>0.00255931</v>
      </c>
      <c r="J24">
        <v>192935</v>
      </c>
      <c r="K24">
        <v>25027</v>
      </c>
      <c r="L24">
        <v>27121</v>
      </c>
      <c r="M24">
        <v>206777</v>
      </c>
      <c r="N24">
        <v>565099</v>
      </c>
    </row>
    <row r="25" spans="1:14">
      <c r="A25" t="s">
        <v>22</v>
      </c>
      <c r="B25">
        <v>0.0487423</v>
      </c>
      <c r="C25">
        <v>0.00121087</v>
      </c>
      <c r="D25">
        <v>0.02964561</v>
      </c>
      <c r="E25">
        <v>0.00026425</v>
      </c>
      <c r="F25">
        <v>0.19919357</v>
      </c>
      <c r="G25">
        <v>0.00466886</v>
      </c>
      <c r="H25">
        <v>0.009199850000000001</v>
      </c>
      <c r="I25">
        <v>0.00023762</v>
      </c>
      <c r="J25">
        <v>14167</v>
      </c>
      <c r="K25">
        <v>776</v>
      </c>
      <c r="L25">
        <v>9112</v>
      </c>
      <c r="M25">
        <v>652055</v>
      </c>
      <c r="N25">
        <v>405261</v>
      </c>
    </row>
    <row r="26" spans="1:14">
      <c r="A26" t="s">
        <v>23</v>
      </c>
      <c r="B26">
        <v>0.055625</v>
      </c>
      <c r="C26">
        <v>0.00228407</v>
      </c>
      <c r="D26">
        <v>0.04736411</v>
      </c>
      <c r="E26">
        <v>0.00067486</v>
      </c>
      <c r="F26">
        <v>0.36326614</v>
      </c>
      <c r="G26">
        <v>0.01407738</v>
      </c>
      <c r="H26">
        <v>0.01407153</v>
      </c>
      <c r="I26">
        <v>0.00058561</v>
      </c>
      <c r="J26">
        <v>6364</v>
      </c>
      <c r="K26">
        <v>393</v>
      </c>
      <c r="L26">
        <v>1535</v>
      </c>
      <c r="M26">
        <v>70553</v>
      </c>
      <c r="N26">
        <v>107304</v>
      </c>
    </row>
    <row r="27" spans="1:14">
      <c r="A27" t="s">
        <v>24</v>
      </c>
      <c r="B27">
        <v>0.11330287</v>
      </c>
      <c r="C27">
        <v>0.00180297</v>
      </c>
      <c r="D27">
        <v>0.3320339</v>
      </c>
      <c r="E27">
        <v>0.00251351</v>
      </c>
      <c r="F27">
        <v>5.1865201</v>
      </c>
      <c r="G27">
        <v>0.07537323999999999</v>
      </c>
      <c r="H27">
        <v>0.09542567</v>
      </c>
      <c r="I27">
        <v>0.00272908</v>
      </c>
      <c r="J27">
        <v>39263</v>
      </c>
      <c r="K27">
        <v>4995</v>
      </c>
      <c r="L27">
        <v>8140</v>
      </c>
      <c r="M27">
        <v>55660</v>
      </c>
      <c r="N27">
        <v>99970</v>
      </c>
    </row>
    <row r="28" spans="1:14">
      <c r="A28" t="s">
        <v>25</v>
      </c>
      <c r="B28">
        <v>0.06020902</v>
      </c>
      <c r="C28">
        <v>0.00111206</v>
      </c>
      <c r="D28">
        <v>0.09612598999999999</v>
      </c>
      <c r="E28">
        <v>0.0007263</v>
      </c>
      <c r="F28">
        <v>0.79801422</v>
      </c>
      <c r="G28">
        <v>0.01353783</v>
      </c>
      <c r="H28">
        <v>0.03009353</v>
      </c>
      <c r="I28">
        <v>0.0011528</v>
      </c>
      <c r="J28">
        <v>37972</v>
      </c>
      <c r="K28">
        <v>2562</v>
      </c>
      <c r="L28">
        <v>817</v>
      </c>
      <c r="M28">
        <v>17457</v>
      </c>
      <c r="N28">
        <v>329378</v>
      </c>
    </row>
    <row r="29" spans="1:14">
      <c r="A29" t="s">
        <v>26</v>
      </c>
      <c r="B29">
        <v>0.89683157</v>
      </c>
      <c r="C29">
        <v>0.01361656</v>
      </c>
      <c r="D29">
        <v>0.22859946</v>
      </c>
      <c r="E29">
        <v>0.00155316</v>
      </c>
      <c r="F29">
        <v>28.26716423</v>
      </c>
      <c r="G29">
        <v>0.38351669</v>
      </c>
      <c r="H29">
        <v>0.51060277</v>
      </c>
      <c r="I29">
        <v>0.01559554</v>
      </c>
      <c r="J29">
        <v>161056</v>
      </c>
      <c r="K29">
        <v>162052</v>
      </c>
      <c r="L29">
        <v>368110</v>
      </c>
      <c r="M29">
        <v>466050</v>
      </c>
      <c r="N29">
        <v>588928</v>
      </c>
    </row>
    <row r="30" spans="1:14">
      <c r="A30" t="s">
        <v>25</v>
      </c>
      <c r="B30">
        <v>0.06006804</v>
      </c>
      <c r="C30">
        <v>0.0008829899999999999</v>
      </c>
      <c r="D30">
        <v>0.09653866</v>
      </c>
      <c r="E30">
        <v>0.00063343</v>
      </c>
      <c r="F30">
        <v>0.79952651</v>
      </c>
      <c r="G30">
        <v>0.01101818</v>
      </c>
      <c r="H30">
        <v>0.03020289</v>
      </c>
      <c r="I30">
        <v>0.00092087</v>
      </c>
      <c r="J30">
        <v>37708</v>
      </c>
      <c r="K30">
        <v>2546</v>
      </c>
      <c r="L30">
        <v>815</v>
      </c>
      <c r="M30">
        <v>17358</v>
      </c>
      <c r="N30">
        <v>327180</v>
      </c>
    </row>
    <row r="31" spans="1:14">
      <c r="A31" t="s">
        <v>26</v>
      </c>
      <c r="B31">
        <v>0.89285284</v>
      </c>
      <c r="C31">
        <v>0.008630000000000001</v>
      </c>
      <c r="D31">
        <v>0.23050632</v>
      </c>
      <c r="E31">
        <v>0.00128553</v>
      </c>
      <c r="F31">
        <v>28.37534523</v>
      </c>
      <c r="G31">
        <v>0.25066539</v>
      </c>
      <c r="H31">
        <v>0.50970715</v>
      </c>
      <c r="I31">
        <v>0.009343499999999999</v>
      </c>
      <c r="J31">
        <v>161056</v>
      </c>
      <c r="K31">
        <v>162052</v>
      </c>
      <c r="L31">
        <v>368110</v>
      </c>
      <c r="M31">
        <v>466050</v>
      </c>
      <c r="N31">
        <v>588928</v>
      </c>
    </row>
    <row r="32" spans="1:14">
      <c r="A32" t="s">
        <v>27</v>
      </c>
      <c r="B32">
        <v>0.06513946</v>
      </c>
      <c r="C32">
        <v>0.00183289</v>
      </c>
      <c r="D32">
        <v>0.12486185</v>
      </c>
      <c r="E32">
        <v>0.00142535</v>
      </c>
      <c r="F32">
        <v>1.12118983</v>
      </c>
      <c r="G32">
        <v>0.02973748</v>
      </c>
      <c r="H32">
        <v>0.03820662</v>
      </c>
      <c r="I32">
        <v>0.00117731</v>
      </c>
      <c r="J32">
        <v>14144</v>
      </c>
      <c r="K32">
        <v>1044</v>
      </c>
      <c r="L32">
        <v>2859</v>
      </c>
      <c r="M32">
        <v>49468</v>
      </c>
      <c r="N32">
        <v>102183</v>
      </c>
    </row>
    <row r="33" spans="1:14">
      <c r="A33" t="s">
        <v>28</v>
      </c>
      <c r="B33">
        <v>0.05385966</v>
      </c>
      <c r="C33">
        <v>0.00139121</v>
      </c>
      <c r="D33">
        <v>0.0240883</v>
      </c>
      <c r="E33">
        <v>0.00022439</v>
      </c>
      <c r="F33">
        <v>0.17887615</v>
      </c>
      <c r="G33">
        <v>0.00437015</v>
      </c>
      <c r="H33">
        <v>0.00765526</v>
      </c>
      <c r="I33">
        <v>0.00017431</v>
      </c>
      <c r="J33">
        <v>9951</v>
      </c>
      <c r="K33">
        <v>598</v>
      </c>
      <c r="L33">
        <v>3653</v>
      </c>
      <c r="M33">
        <v>305385</v>
      </c>
      <c r="N33">
        <v>344406</v>
      </c>
    </row>
    <row r="34" spans="1:14">
      <c r="A34" t="s">
        <v>29</v>
      </c>
      <c r="B34">
        <v>0.06226398</v>
      </c>
      <c r="C34">
        <v>0.00100262</v>
      </c>
      <c r="D34">
        <v>0.06830478</v>
      </c>
      <c r="E34">
        <v>0.0004673</v>
      </c>
      <c r="F34">
        <v>0.58633327</v>
      </c>
      <c r="G34">
        <v>0.00882518</v>
      </c>
      <c r="H34">
        <v>0.02195198</v>
      </c>
      <c r="I34">
        <v>0.00059171</v>
      </c>
      <c r="J34">
        <v>72763</v>
      </c>
      <c r="K34">
        <v>5014</v>
      </c>
      <c r="L34">
        <v>13980</v>
      </c>
      <c r="M34">
        <v>399587</v>
      </c>
      <c r="N34">
        <v>847816</v>
      </c>
    </row>
    <row r="35" spans="1:14">
      <c r="A35" t="s">
        <v>30</v>
      </c>
      <c r="B35">
        <v>0.05519613</v>
      </c>
      <c r="C35">
        <v>0.00132042</v>
      </c>
      <c r="D35">
        <v>0.04777743</v>
      </c>
      <c r="E35">
        <v>0.00042707</v>
      </c>
      <c r="F35">
        <v>0.3636058</v>
      </c>
      <c r="G35">
        <v>0.00822206</v>
      </c>
      <c r="H35">
        <v>0.01517753</v>
      </c>
      <c r="I35">
        <v>0.00040397</v>
      </c>
      <c r="J35">
        <v>13095</v>
      </c>
      <c r="K35">
        <v>805</v>
      </c>
      <c r="L35">
        <v>2648</v>
      </c>
      <c r="M35">
        <v>111354</v>
      </c>
      <c r="N35">
        <v>229467</v>
      </c>
    </row>
    <row r="36" spans="1:14">
      <c r="A36" t="s">
        <v>31</v>
      </c>
      <c r="B36">
        <v>0.06778735</v>
      </c>
      <c r="C36">
        <v>0.00125577</v>
      </c>
      <c r="D36">
        <v>0.14038348</v>
      </c>
      <c r="E36">
        <v>0.00111264</v>
      </c>
      <c r="F36">
        <v>1.31197655</v>
      </c>
      <c r="G36">
        <v>0.02281296</v>
      </c>
      <c r="H36">
        <v>0.04322716</v>
      </c>
      <c r="I36">
        <v>0.00114404</v>
      </c>
      <c r="J36">
        <v>22990</v>
      </c>
      <c r="K36">
        <v>1730</v>
      </c>
      <c r="L36">
        <v>4723</v>
      </c>
      <c r="M36">
        <v>69312</v>
      </c>
      <c r="N36">
        <v>136339</v>
      </c>
    </row>
    <row r="37" spans="1:14">
      <c r="A37" t="s">
        <v>32</v>
      </c>
      <c r="B37">
        <v>0.05331168</v>
      </c>
      <c r="C37">
        <v>0.00161649</v>
      </c>
      <c r="D37">
        <v>0.03328643</v>
      </c>
      <c r="E37">
        <v>0.00035065</v>
      </c>
      <c r="F37">
        <v>0.24464826</v>
      </c>
      <c r="G37">
        <v>0.00703938</v>
      </c>
      <c r="H37">
        <v>0.01098372</v>
      </c>
      <c r="I37">
        <v>0.0003434</v>
      </c>
      <c r="J37">
        <v>7996</v>
      </c>
      <c r="K37">
        <v>472</v>
      </c>
      <c r="L37">
        <v>1574</v>
      </c>
      <c r="M37">
        <v>90677</v>
      </c>
      <c r="N37">
        <v>199852</v>
      </c>
    </row>
    <row r="38" spans="1:14">
      <c r="A38" t="s">
        <v>33</v>
      </c>
      <c r="B38">
        <v>0.05617623</v>
      </c>
      <c r="C38">
        <v>0.00148957</v>
      </c>
      <c r="D38">
        <v>0.05345466</v>
      </c>
      <c r="E38">
        <v>0.00053182</v>
      </c>
      <c r="F38">
        <v>0.41400227</v>
      </c>
      <c r="G38">
        <v>0.01033015</v>
      </c>
      <c r="H38">
        <v>0.01654713</v>
      </c>
      <c r="I38">
        <v>0.00058605</v>
      </c>
      <c r="J38">
        <v>18837</v>
      </c>
      <c r="K38">
        <v>1178</v>
      </c>
      <c r="L38">
        <v>7409</v>
      </c>
      <c r="M38">
        <v>283407</v>
      </c>
      <c r="N38">
        <v>292791</v>
      </c>
    </row>
    <row r="39" spans="1:14">
      <c r="A39" t="s">
        <v>34</v>
      </c>
      <c r="B39">
        <v>0.06006088</v>
      </c>
      <c r="C39">
        <v>0.00113767</v>
      </c>
      <c r="D39">
        <v>0.0982538</v>
      </c>
      <c r="E39">
        <v>0.0007628100000000001</v>
      </c>
      <c r="F39">
        <v>0.81352741</v>
      </c>
      <c r="G39">
        <v>0.01446487</v>
      </c>
      <c r="H39">
        <v>0.03107439</v>
      </c>
      <c r="I39">
        <v>0.00121073</v>
      </c>
      <c r="J39">
        <v>36020</v>
      </c>
      <c r="K39">
        <v>2389</v>
      </c>
      <c r="L39">
        <v>791</v>
      </c>
      <c r="M39">
        <v>16060</v>
      </c>
      <c r="N39">
        <v>305115</v>
      </c>
    </row>
    <row r="40" spans="1:14">
      <c r="A40" t="s">
        <v>35</v>
      </c>
      <c r="B40">
        <v>0.91506743</v>
      </c>
      <c r="C40">
        <v>0.0146768</v>
      </c>
      <c r="D40">
        <v>0.22188507</v>
      </c>
      <c r="E40">
        <v>0.00159058</v>
      </c>
      <c r="F40">
        <v>27.99061966</v>
      </c>
      <c r="G40">
        <v>0.41747344</v>
      </c>
      <c r="H40">
        <v>0.47488752</v>
      </c>
      <c r="I40">
        <v>0.01514956</v>
      </c>
      <c r="J40">
        <v>143241</v>
      </c>
      <c r="K40">
        <v>144760</v>
      </c>
      <c r="L40">
        <v>327145</v>
      </c>
      <c r="M40">
        <v>432360</v>
      </c>
      <c r="N40">
        <v>540753</v>
      </c>
    </row>
    <row r="41" spans="1:14">
      <c r="A41" t="s">
        <v>36</v>
      </c>
      <c r="B41">
        <v>0.06039004</v>
      </c>
      <c r="C41">
        <v>0.00088703</v>
      </c>
      <c r="D41">
        <v>0.0964715</v>
      </c>
      <c r="E41">
        <v>0.0006303</v>
      </c>
      <c r="F41">
        <v>0.80313271</v>
      </c>
      <c r="G41">
        <v>0.01105783</v>
      </c>
      <c r="H41">
        <v>0.0304388</v>
      </c>
      <c r="I41">
        <v>0.00091368</v>
      </c>
      <c r="J41">
        <v>38201</v>
      </c>
      <c r="K41">
        <v>2549</v>
      </c>
      <c r="L41">
        <v>831</v>
      </c>
      <c r="M41">
        <v>17229</v>
      </c>
      <c r="N41">
        <v>330311</v>
      </c>
    </row>
    <row r="42" spans="1:14">
      <c r="A42" t="s">
        <v>35</v>
      </c>
      <c r="B42">
        <v>0.91251755</v>
      </c>
      <c r="C42">
        <v>0.00891632</v>
      </c>
      <c r="D42">
        <v>0.22219676</v>
      </c>
      <c r="E42">
        <v>0.00124726</v>
      </c>
      <c r="F42">
        <v>27.95228386</v>
      </c>
      <c r="G42">
        <v>0.24930167</v>
      </c>
      <c r="H42">
        <v>0.47688425</v>
      </c>
      <c r="I42">
        <v>0.0086303</v>
      </c>
      <c r="J42">
        <v>143241</v>
      </c>
      <c r="K42">
        <v>144760</v>
      </c>
      <c r="L42">
        <v>327145</v>
      </c>
      <c r="M42">
        <v>432360</v>
      </c>
      <c r="N42">
        <v>540753</v>
      </c>
    </row>
    <row r="43" spans="1:14">
      <c r="A43" t="s">
        <v>37</v>
      </c>
      <c r="B43">
        <v>0.0637258</v>
      </c>
      <c r="C43">
        <v>0.00129072</v>
      </c>
      <c r="D43">
        <v>0.12066345</v>
      </c>
      <c r="E43">
        <v>0.00101304</v>
      </c>
      <c r="F43">
        <v>1.06004989</v>
      </c>
      <c r="G43">
        <v>0.02022195</v>
      </c>
      <c r="H43">
        <v>0.03640569</v>
      </c>
      <c r="I43">
        <v>0.00081244</v>
      </c>
      <c r="J43">
        <v>14904</v>
      </c>
      <c r="K43">
        <v>1049</v>
      </c>
      <c r="L43">
        <v>3207</v>
      </c>
      <c r="M43">
        <v>55729</v>
      </c>
      <c r="N43">
        <v>102827</v>
      </c>
    </row>
    <row r="44" spans="1:14">
      <c r="A44" t="s">
        <v>38</v>
      </c>
      <c r="B44">
        <v>0.05433752</v>
      </c>
      <c r="C44">
        <v>0.00150682</v>
      </c>
      <c r="D44">
        <v>0.04649335</v>
      </c>
      <c r="E44">
        <v>0.00047567</v>
      </c>
      <c r="F44">
        <v>0.34847435</v>
      </c>
      <c r="G44">
        <v>0.00913427</v>
      </c>
      <c r="H44">
        <v>0.01527026</v>
      </c>
      <c r="I44">
        <v>0.00056999</v>
      </c>
      <c r="J44">
        <v>31950</v>
      </c>
      <c r="K44">
        <v>1920</v>
      </c>
      <c r="L44">
        <v>9589</v>
      </c>
      <c r="M44">
        <v>401047</v>
      </c>
      <c r="N44">
        <v>546218</v>
      </c>
    </row>
    <row r="45" spans="1:14">
      <c r="A45" t="s">
        <v>39</v>
      </c>
      <c r="B45">
        <v>0.05184186</v>
      </c>
      <c r="C45">
        <v>0.00225775</v>
      </c>
      <c r="D45">
        <v>0.03826422</v>
      </c>
      <c r="E45">
        <v>0.00053976</v>
      </c>
      <c r="F45">
        <v>0.27352646</v>
      </c>
      <c r="G45">
        <v>0.01136422</v>
      </c>
      <c r="H45">
        <v>0.01296061</v>
      </c>
      <c r="I45">
        <v>0.00041833</v>
      </c>
      <c r="J45">
        <v>4765</v>
      </c>
      <c r="K45">
        <v>272</v>
      </c>
      <c r="L45">
        <v>1268</v>
      </c>
      <c r="M45">
        <v>61912</v>
      </c>
      <c r="N45">
        <v>102178</v>
      </c>
    </row>
    <row r="46" spans="1:14">
      <c r="A46" t="s">
        <v>40</v>
      </c>
      <c r="B46">
        <v>0.05545084</v>
      </c>
      <c r="C46">
        <v>0.0008603</v>
      </c>
      <c r="D46">
        <v>0.05529166</v>
      </c>
      <c r="E46">
        <v>0.00036796</v>
      </c>
      <c r="F46">
        <v>0.42276505</v>
      </c>
      <c r="G46">
        <v>0.00615858</v>
      </c>
      <c r="H46">
        <v>0.01712189</v>
      </c>
      <c r="I46">
        <v>0.00042319</v>
      </c>
      <c r="J46">
        <v>62170</v>
      </c>
      <c r="K46">
        <v>3818</v>
      </c>
      <c r="L46">
        <v>15317</v>
      </c>
      <c r="M46">
        <v>571200</v>
      </c>
      <c r="N46">
        <v>925922</v>
      </c>
    </row>
    <row r="47" spans="1:14">
      <c r="A47" t="s">
        <v>41</v>
      </c>
      <c r="B47">
        <v>0.18143225</v>
      </c>
      <c r="C47">
        <v>0.00318461</v>
      </c>
      <c r="D47">
        <v>0.50951767</v>
      </c>
      <c r="E47">
        <v>0.00429362</v>
      </c>
      <c r="F47">
        <v>12.74639416</v>
      </c>
      <c r="G47">
        <v>0.21044217</v>
      </c>
      <c r="H47">
        <v>0.13136455</v>
      </c>
      <c r="I47">
        <v>0.00443222</v>
      </c>
      <c r="J47">
        <v>103338</v>
      </c>
      <c r="K47">
        <v>20778</v>
      </c>
      <c r="L47">
        <v>16218</v>
      </c>
      <c r="M47">
        <v>78899</v>
      </c>
      <c r="N47">
        <v>177761</v>
      </c>
    </row>
    <row r="48" spans="1:14">
      <c r="A48" t="s">
        <v>42</v>
      </c>
      <c r="B48">
        <v>0.06350956000000001</v>
      </c>
      <c r="C48">
        <v>0.00477161</v>
      </c>
      <c r="D48">
        <v>0.02867864</v>
      </c>
      <c r="E48">
        <v>0.0007487699999999999</v>
      </c>
      <c r="F48">
        <v>0.25103855</v>
      </c>
      <c r="G48">
        <v>0.01779884</v>
      </c>
      <c r="H48">
        <v>0.01182989</v>
      </c>
      <c r="I48">
        <v>0.00078753</v>
      </c>
      <c r="J48">
        <v>4189</v>
      </c>
      <c r="K48">
        <v>291</v>
      </c>
      <c r="L48">
        <v>1253</v>
      </c>
      <c r="M48">
        <v>70418</v>
      </c>
      <c r="N48">
        <v>116323</v>
      </c>
    </row>
    <row r="49" spans="1:14">
      <c r="A49" t="s">
        <v>43</v>
      </c>
      <c r="B49">
        <v>0.05806193</v>
      </c>
      <c r="C49">
        <v>0.00180408</v>
      </c>
      <c r="D49">
        <v>0.08329871</v>
      </c>
      <c r="E49">
        <v>0.0009887400000000001</v>
      </c>
      <c r="F49">
        <v>0.66692126</v>
      </c>
      <c r="G49">
        <v>0.01959347</v>
      </c>
      <c r="H49">
        <v>0.02452787</v>
      </c>
      <c r="I49">
        <v>0.00115185</v>
      </c>
      <c r="J49">
        <v>43293</v>
      </c>
      <c r="K49">
        <v>2791</v>
      </c>
      <c r="L49">
        <v>9518</v>
      </c>
      <c r="M49">
        <v>255030</v>
      </c>
      <c r="N49">
        <v>487252</v>
      </c>
    </row>
    <row r="50" spans="1:14">
      <c r="A50" t="s">
        <v>44</v>
      </c>
      <c r="B50">
        <v>0.06117767</v>
      </c>
      <c r="C50">
        <v>0.00127339</v>
      </c>
      <c r="D50">
        <v>0.09653935</v>
      </c>
      <c r="E50">
        <v>0.00081356</v>
      </c>
      <c r="F50">
        <v>0.81427604</v>
      </c>
      <c r="G50">
        <v>0.01597717</v>
      </c>
      <c r="H50">
        <v>0.03018912</v>
      </c>
      <c r="I50">
        <v>0.00096452</v>
      </c>
      <c r="J50">
        <v>20623</v>
      </c>
      <c r="K50">
        <v>1399</v>
      </c>
      <c r="L50">
        <v>2507</v>
      </c>
      <c r="M50">
        <v>53158</v>
      </c>
      <c r="N50">
        <v>176973</v>
      </c>
    </row>
    <row r="51" spans="1:14">
      <c r="A51" t="s">
        <v>45</v>
      </c>
      <c r="B51">
        <v>0.05286875</v>
      </c>
      <c r="C51">
        <v>0.00128133</v>
      </c>
      <c r="D51">
        <v>0.05035431</v>
      </c>
      <c r="E51">
        <v>0.00045562</v>
      </c>
      <c r="F51">
        <v>0.36704424</v>
      </c>
      <c r="G51">
        <v>0.008425159999999999</v>
      </c>
      <c r="H51">
        <v>0.01542247</v>
      </c>
      <c r="I51">
        <v>0.00049229</v>
      </c>
      <c r="J51">
        <v>15094</v>
      </c>
      <c r="K51">
        <v>884</v>
      </c>
      <c r="L51">
        <v>4371</v>
      </c>
      <c r="M51">
        <v>182497</v>
      </c>
      <c r="N51">
        <v>249615</v>
      </c>
    </row>
    <row r="52" spans="1:14">
      <c r="A52" t="s">
        <v>46</v>
      </c>
      <c r="B52">
        <v>0.06051707</v>
      </c>
      <c r="C52">
        <v>0.00115865</v>
      </c>
      <c r="D52">
        <v>0.09868026000000001</v>
      </c>
      <c r="E52">
        <v>0.00078111</v>
      </c>
      <c r="F52">
        <v>0.82337183</v>
      </c>
      <c r="G52">
        <v>0.01485224</v>
      </c>
      <c r="H52">
        <v>0.03141528</v>
      </c>
      <c r="I52">
        <v>0.0012815</v>
      </c>
      <c r="J52">
        <v>35881</v>
      </c>
      <c r="K52">
        <v>2408</v>
      </c>
      <c r="L52">
        <v>775</v>
      </c>
      <c r="M52">
        <v>15920</v>
      </c>
      <c r="N52">
        <v>303474</v>
      </c>
    </row>
    <row r="53" spans="1:14">
      <c r="A53" t="s">
        <v>46</v>
      </c>
      <c r="B53">
        <v>0.06054124</v>
      </c>
      <c r="C53">
        <v>0.00090701</v>
      </c>
      <c r="D53">
        <v>0.09850449999999999</v>
      </c>
      <c r="E53">
        <v>0.0006561</v>
      </c>
      <c r="F53">
        <v>0.82223856</v>
      </c>
      <c r="G53">
        <v>0.01155223</v>
      </c>
      <c r="H53">
        <v>0.03143526</v>
      </c>
      <c r="I53">
        <v>0.0009834100000000001</v>
      </c>
      <c r="J53">
        <v>35932</v>
      </c>
      <c r="K53">
        <v>2419</v>
      </c>
      <c r="L53">
        <v>783</v>
      </c>
      <c r="M53">
        <v>16061</v>
      </c>
      <c r="N53">
        <v>306314</v>
      </c>
    </row>
    <row r="54" spans="1:14">
      <c r="A54" t="s">
        <v>47</v>
      </c>
      <c r="B54">
        <v>0.90243912</v>
      </c>
      <c r="C54">
        <v>0.00893354</v>
      </c>
      <c r="D54">
        <v>0.23189156</v>
      </c>
      <c r="E54">
        <v>0.00131514</v>
      </c>
      <c r="F54">
        <v>28.85352898</v>
      </c>
      <c r="G54">
        <v>0.26168782</v>
      </c>
      <c r="H54">
        <v>0.50732714</v>
      </c>
      <c r="I54">
        <v>0.009525459999999999</v>
      </c>
      <c r="J54">
        <v>144166</v>
      </c>
      <c r="K54">
        <v>144705</v>
      </c>
      <c r="L54">
        <v>327425</v>
      </c>
      <c r="M54">
        <v>415377</v>
      </c>
      <c r="N54">
        <v>525680</v>
      </c>
    </row>
    <row r="55" spans="1:14">
      <c r="A55" t="s">
        <v>48</v>
      </c>
      <c r="B55">
        <v>0.06834485</v>
      </c>
      <c r="C55">
        <v>0.0014958</v>
      </c>
      <c r="D55">
        <v>0.12312954</v>
      </c>
      <c r="E55">
        <v>0.00113389</v>
      </c>
      <c r="F55">
        <v>1.16059244</v>
      </c>
      <c r="G55">
        <v>0.02394301</v>
      </c>
      <c r="H55">
        <v>0.03739464</v>
      </c>
      <c r="I55">
        <v>0.00095414</v>
      </c>
      <c r="J55">
        <v>16702</v>
      </c>
      <c r="K55">
        <v>1265</v>
      </c>
      <c r="L55">
        <v>3853</v>
      </c>
      <c r="M55">
        <v>67589</v>
      </c>
      <c r="N55">
        <v>118603</v>
      </c>
    </row>
    <row r="56" spans="1:14">
      <c r="A56" t="s">
        <v>49</v>
      </c>
      <c r="B56">
        <v>0.04940607</v>
      </c>
      <c r="C56">
        <v>0.00216054</v>
      </c>
      <c r="D56">
        <v>0.04068871</v>
      </c>
      <c r="E56">
        <v>0.0005878</v>
      </c>
      <c r="F56">
        <v>0.2772834</v>
      </c>
      <c r="G56">
        <v>0.01156901</v>
      </c>
      <c r="H56">
        <v>0.01176964</v>
      </c>
      <c r="I56">
        <v>0.00038928</v>
      </c>
      <c r="J56">
        <v>6788</v>
      </c>
      <c r="K56">
        <v>372</v>
      </c>
      <c r="L56">
        <v>2528</v>
      </c>
      <c r="M56">
        <v>138926</v>
      </c>
      <c r="N56">
        <v>144841</v>
      </c>
    </row>
    <row r="57" spans="1:14">
      <c r="A57" t="s">
        <v>50</v>
      </c>
      <c r="B57">
        <v>0.05269592</v>
      </c>
      <c r="C57">
        <v>0.00116699</v>
      </c>
      <c r="D57">
        <v>0.05465166</v>
      </c>
      <c r="E57">
        <v>0.00046452</v>
      </c>
      <c r="F57">
        <v>0.3971301</v>
      </c>
      <c r="G57">
        <v>0.00834182</v>
      </c>
      <c r="H57">
        <v>0.01682683</v>
      </c>
      <c r="I57">
        <v>0.00044484</v>
      </c>
      <c r="J57">
        <v>18233</v>
      </c>
      <c r="K57">
        <v>1069</v>
      </c>
      <c r="L57">
        <v>3877</v>
      </c>
      <c r="M57">
        <v>151457</v>
      </c>
      <c r="N57">
        <v>285711</v>
      </c>
    </row>
    <row r="58" spans="1:14">
      <c r="A58" t="s">
        <v>51</v>
      </c>
      <c r="B58">
        <v>0.06123488</v>
      </c>
      <c r="C58">
        <v>0.0037638</v>
      </c>
      <c r="D58">
        <v>0.04898774</v>
      </c>
      <c r="E58">
        <v>0.00106747</v>
      </c>
      <c r="F58">
        <v>0.41365609</v>
      </c>
      <c r="G58">
        <v>0.02407705</v>
      </c>
      <c r="H58">
        <v>0.01457174</v>
      </c>
      <c r="I58">
        <v>0.00074879</v>
      </c>
      <c r="J58">
        <v>6100</v>
      </c>
      <c r="K58">
        <v>414</v>
      </c>
      <c r="L58">
        <v>2348</v>
      </c>
      <c r="M58">
        <v>111426</v>
      </c>
      <c r="N58">
        <v>120088</v>
      </c>
    </row>
    <row r="59" spans="1:14">
      <c r="A59" t="s">
        <v>52</v>
      </c>
      <c r="B59">
        <v>0.11336913</v>
      </c>
      <c r="C59">
        <v>0.0015173</v>
      </c>
      <c r="D59">
        <v>0.33069026</v>
      </c>
      <c r="E59">
        <v>0.00216976</v>
      </c>
      <c r="F59">
        <v>5.16863012</v>
      </c>
      <c r="G59">
        <v>0.06536759</v>
      </c>
      <c r="H59">
        <v>0.09317135</v>
      </c>
      <c r="I59">
        <v>0.00243178</v>
      </c>
      <c r="J59">
        <v>123570</v>
      </c>
      <c r="K59">
        <v>15712</v>
      </c>
      <c r="L59">
        <v>47950</v>
      </c>
      <c r="M59">
        <v>334753</v>
      </c>
      <c r="N59">
        <v>319291</v>
      </c>
    </row>
    <row r="60" spans="1:14">
      <c r="A60" t="s">
        <v>53</v>
      </c>
      <c r="B60">
        <v>0.05654444</v>
      </c>
      <c r="C60">
        <v>0.00096724</v>
      </c>
      <c r="D60">
        <v>0.07832354</v>
      </c>
      <c r="E60">
        <v>0.00057458</v>
      </c>
      <c r="F60">
        <v>0.61054683</v>
      </c>
      <c r="G60">
        <v>0.00991597</v>
      </c>
      <c r="H60">
        <v>0.02334902</v>
      </c>
      <c r="I60">
        <v>0.00070203</v>
      </c>
      <c r="J60">
        <v>45193</v>
      </c>
      <c r="K60">
        <v>2870</v>
      </c>
      <c r="L60">
        <v>3866</v>
      </c>
      <c r="M60">
        <v>107871</v>
      </c>
      <c r="N60">
        <v>494805</v>
      </c>
    </row>
    <row r="61" spans="1:14">
      <c r="A61" t="s">
        <v>54</v>
      </c>
      <c r="B61">
        <v>0.06113735</v>
      </c>
      <c r="C61">
        <v>0.00191177</v>
      </c>
      <c r="D61">
        <v>0.08742418</v>
      </c>
      <c r="E61">
        <v>0.00105063</v>
      </c>
      <c r="F61">
        <v>0.7367922099999999</v>
      </c>
      <c r="G61">
        <v>0.02186795</v>
      </c>
      <c r="H61">
        <v>0.03890134</v>
      </c>
      <c r="I61">
        <v>0.00180627</v>
      </c>
      <c r="J61">
        <v>15495</v>
      </c>
      <c r="K61">
        <v>1055</v>
      </c>
      <c r="L61">
        <v>2085</v>
      </c>
      <c r="M61">
        <v>34026</v>
      </c>
      <c r="N61">
        <v>146845</v>
      </c>
    </row>
    <row r="62" spans="1:14">
      <c r="A62" t="s">
        <v>55</v>
      </c>
      <c r="B62">
        <v>0.06064637</v>
      </c>
      <c r="C62">
        <v>0.00115097</v>
      </c>
      <c r="D62">
        <v>0.09655503</v>
      </c>
      <c r="E62">
        <v>0.00077842</v>
      </c>
      <c r="F62">
        <v>0.80715364</v>
      </c>
      <c r="G62">
        <v>0.0146087</v>
      </c>
      <c r="H62">
        <v>0.0308854</v>
      </c>
      <c r="I62">
        <v>0.00125068</v>
      </c>
      <c r="J62">
        <v>37596</v>
      </c>
      <c r="K62">
        <v>2564</v>
      </c>
      <c r="L62">
        <v>836</v>
      </c>
      <c r="M62">
        <v>17706</v>
      </c>
      <c r="N62">
        <v>336996</v>
      </c>
    </row>
    <row r="63" spans="1:14">
      <c r="A63" t="s">
        <v>56</v>
      </c>
      <c r="B63">
        <v>0.89751983</v>
      </c>
      <c r="C63">
        <v>0.01434073</v>
      </c>
      <c r="D63">
        <v>0.23779364</v>
      </c>
      <c r="E63">
        <v>0.00176596</v>
      </c>
      <c r="F63">
        <v>29.41712952</v>
      </c>
      <c r="G63">
        <v>0.44884484</v>
      </c>
      <c r="H63">
        <v>0.51169842</v>
      </c>
      <c r="I63">
        <v>0.01723082</v>
      </c>
      <c r="J63">
        <v>153077</v>
      </c>
      <c r="K63">
        <v>154081</v>
      </c>
      <c r="L63">
        <v>347210</v>
      </c>
      <c r="M63">
        <v>445359</v>
      </c>
      <c r="N63">
        <v>560538</v>
      </c>
    </row>
    <row r="64" spans="1:14">
      <c r="A64" t="s">
        <v>55</v>
      </c>
      <c r="B64">
        <v>0.06075679</v>
      </c>
      <c r="C64">
        <v>0.00088891</v>
      </c>
      <c r="D64">
        <v>0.09624081</v>
      </c>
      <c r="E64">
        <v>0.00064025</v>
      </c>
      <c r="F64">
        <v>0.80594069</v>
      </c>
      <c r="G64">
        <v>0.01106159</v>
      </c>
      <c r="H64">
        <v>0.0308377</v>
      </c>
      <c r="I64">
        <v>0.00093209</v>
      </c>
      <c r="J64">
        <v>37596</v>
      </c>
      <c r="K64">
        <v>2564</v>
      </c>
      <c r="L64">
        <v>836</v>
      </c>
      <c r="M64">
        <v>17818</v>
      </c>
      <c r="N64">
        <v>336996</v>
      </c>
    </row>
    <row r="65" spans="1:14">
      <c r="A65" t="s">
        <v>56</v>
      </c>
      <c r="B65">
        <v>0.8994562</v>
      </c>
      <c r="C65">
        <v>0.008763190000000001</v>
      </c>
      <c r="D65">
        <v>0.2364106</v>
      </c>
      <c r="E65">
        <v>0.00134575</v>
      </c>
      <c r="F65">
        <v>29.3096981</v>
      </c>
      <c r="G65">
        <v>0.26176925</v>
      </c>
      <c r="H65">
        <v>0.51347762</v>
      </c>
      <c r="I65">
        <v>0.00943801</v>
      </c>
      <c r="J65">
        <v>153077</v>
      </c>
      <c r="K65">
        <v>154081</v>
      </c>
      <c r="L65">
        <v>347210</v>
      </c>
      <c r="M65">
        <v>445359</v>
      </c>
      <c r="N65">
        <v>560538</v>
      </c>
    </row>
    <row r="66" spans="1:14">
      <c r="A66" t="s">
        <v>57</v>
      </c>
      <c r="B66">
        <v>0.06489136</v>
      </c>
      <c r="C66">
        <v>0.00125194</v>
      </c>
      <c r="D66">
        <v>0.12075721</v>
      </c>
      <c r="E66">
        <v>0.00099474</v>
      </c>
      <c r="F66">
        <v>1.08011377</v>
      </c>
      <c r="G66">
        <v>0.01958175</v>
      </c>
      <c r="H66">
        <v>0.03629819</v>
      </c>
      <c r="I66">
        <v>0.00081107</v>
      </c>
      <c r="J66">
        <v>16121</v>
      </c>
      <c r="K66">
        <v>1171</v>
      </c>
      <c r="L66">
        <v>3444</v>
      </c>
      <c r="M66">
        <v>62362</v>
      </c>
      <c r="N66">
        <v>114671</v>
      </c>
    </row>
    <row r="67" spans="1:14">
      <c r="A67" t="s">
        <v>58</v>
      </c>
      <c r="B67">
        <v>0.05257529</v>
      </c>
      <c r="C67">
        <v>0.00123484</v>
      </c>
      <c r="D67">
        <v>0.04679584</v>
      </c>
      <c r="E67">
        <v>0.00040983</v>
      </c>
      <c r="F67">
        <v>0.33912978</v>
      </c>
      <c r="G67">
        <v>0.00753613</v>
      </c>
      <c r="H67">
        <v>0.01457743</v>
      </c>
      <c r="I67">
        <v>0.00033815</v>
      </c>
      <c r="J67">
        <v>12641</v>
      </c>
      <c r="K67">
        <v>743</v>
      </c>
      <c r="L67">
        <v>3411</v>
      </c>
      <c r="M67">
        <v>153510</v>
      </c>
      <c r="N67">
        <v>230291</v>
      </c>
    </row>
    <row r="68" spans="1:14">
      <c r="A68" t="s">
        <v>59</v>
      </c>
      <c r="B68">
        <v>0.06976876</v>
      </c>
      <c r="C68">
        <v>0.00205581</v>
      </c>
      <c r="D68">
        <v>0.05521632</v>
      </c>
      <c r="E68">
        <v>0.00063879</v>
      </c>
      <c r="F68">
        <v>0.5310203999999999</v>
      </c>
      <c r="G68">
        <v>0.0146447</v>
      </c>
      <c r="H68">
        <v>0.01341398</v>
      </c>
      <c r="I68">
        <v>0.00040225</v>
      </c>
      <c r="J68">
        <v>5874</v>
      </c>
      <c r="K68">
        <v>457</v>
      </c>
      <c r="L68">
        <v>1052</v>
      </c>
      <c r="M68">
        <v>51487</v>
      </c>
      <c r="N68">
        <v>90444</v>
      </c>
    </row>
    <row r="69" spans="1:14">
      <c r="A69" t="s">
        <v>60</v>
      </c>
      <c r="B69">
        <v>0.11729224</v>
      </c>
      <c r="C69">
        <v>0.00209933</v>
      </c>
      <c r="D69">
        <v>0.35223487</v>
      </c>
      <c r="E69">
        <v>0.00306454</v>
      </c>
      <c r="F69">
        <v>5.69512224</v>
      </c>
      <c r="G69">
        <v>0.09550311</v>
      </c>
      <c r="H69">
        <v>0.10470038</v>
      </c>
      <c r="I69">
        <v>0.00335431</v>
      </c>
      <c r="J69">
        <v>66467</v>
      </c>
      <c r="K69">
        <v>8743</v>
      </c>
      <c r="L69">
        <v>12622</v>
      </c>
      <c r="M69">
        <v>85203</v>
      </c>
      <c r="N69">
        <v>177789</v>
      </c>
    </row>
    <row r="70" spans="1:14">
      <c r="A70" t="s">
        <v>61</v>
      </c>
      <c r="B70">
        <v>0.05418023</v>
      </c>
      <c r="C70">
        <v>0.00279277</v>
      </c>
      <c r="D70">
        <v>0.0452566</v>
      </c>
      <c r="E70">
        <v>0.0007297</v>
      </c>
      <c r="F70">
        <v>0.33798796</v>
      </c>
      <c r="G70">
        <v>0.01666999</v>
      </c>
      <c r="H70">
        <v>0.01464959</v>
      </c>
      <c r="I70">
        <v>0.00047055</v>
      </c>
      <c r="J70">
        <v>2644</v>
      </c>
      <c r="K70">
        <v>159</v>
      </c>
      <c r="L70">
        <v>1049</v>
      </c>
      <c r="M70">
        <v>46998</v>
      </c>
      <c r="N70">
        <v>49513</v>
      </c>
    </row>
    <row r="71" spans="1:14">
      <c r="A71" t="s">
        <v>62</v>
      </c>
      <c r="B71">
        <v>0.06013227</v>
      </c>
      <c r="C71">
        <v>0.00221349</v>
      </c>
      <c r="D71">
        <v>0.05364786</v>
      </c>
      <c r="E71">
        <v>0.00072242</v>
      </c>
      <c r="F71">
        <v>0.44494334</v>
      </c>
      <c r="G71">
        <v>0.01531107</v>
      </c>
      <c r="H71">
        <v>0.01715511</v>
      </c>
      <c r="I71">
        <v>0.00089773</v>
      </c>
      <c r="J71">
        <v>25010</v>
      </c>
      <c r="K71">
        <v>1666</v>
      </c>
      <c r="L71">
        <v>6976</v>
      </c>
      <c r="M71">
        <v>268246</v>
      </c>
      <c r="N71">
        <v>395227</v>
      </c>
    </row>
    <row r="72" spans="1:14">
      <c r="A72" t="s">
        <v>63</v>
      </c>
      <c r="B72">
        <v>0.05046987</v>
      </c>
      <c r="C72">
        <v>0.00406925</v>
      </c>
      <c r="D72">
        <v>0.04009445</v>
      </c>
      <c r="E72">
        <v>0.0010048</v>
      </c>
      <c r="F72">
        <v>0.27898651</v>
      </c>
      <c r="G72">
        <v>0.02148826</v>
      </c>
      <c r="H72">
        <v>0.01279662</v>
      </c>
      <c r="I72">
        <v>0.00071578</v>
      </c>
      <c r="J72">
        <v>3183</v>
      </c>
      <c r="K72">
        <v>181</v>
      </c>
      <c r="L72">
        <v>1231</v>
      </c>
      <c r="M72">
        <v>66000</v>
      </c>
      <c r="N72">
        <v>69315</v>
      </c>
    </row>
    <row r="73" spans="1:14">
      <c r="A73" t="s">
        <v>64</v>
      </c>
      <c r="B73">
        <v>0.06056739</v>
      </c>
      <c r="C73">
        <v>0.00271561</v>
      </c>
      <c r="D73">
        <v>0.07011141999999999</v>
      </c>
      <c r="E73">
        <v>0.00116518</v>
      </c>
      <c r="F73">
        <v>0.58548248</v>
      </c>
      <c r="G73">
        <v>0.02472042</v>
      </c>
      <c r="H73">
        <v>0.02063584</v>
      </c>
      <c r="I73">
        <v>0.00105877</v>
      </c>
      <c r="J73">
        <v>11778</v>
      </c>
      <c r="K73">
        <v>808</v>
      </c>
      <c r="L73">
        <v>4244</v>
      </c>
      <c r="M73">
        <v>144400</v>
      </c>
      <c r="N73">
        <v>162949</v>
      </c>
    </row>
    <row r="74" spans="1:14">
      <c r="A74" t="s">
        <v>65</v>
      </c>
      <c r="B74">
        <v>0.06089867</v>
      </c>
      <c r="C74">
        <v>0.00118529</v>
      </c>
      <c r="D74">
        <v>0.09603736</v>
      </c>
      <c r="E74">
        <v>0.0007598</v>
      </c>
      <c r="F74">
        <v>0.80605215</v>
      </c>
      <c r="G74">
        <v>0.01460352</v>
      </c>
      <c r="H74">
        <v>0.03018945</v>
      </c>
      <c r="I74">
        <v>0.00123947</v>
      </c>
      <c r="J74">
        <v>35903</v>
      </c>
      <c r="K74">
        <v>2412</v>
      </c>
      <c r="L74">
        <v>770</v>
      </c>
      <c r="M74">
        <v>16756</v>
      </c>
      <c r="N74">
        <v>313239</v>
      </c>
    </row>
    <row r="75" spans="1:14">
      <c r="A75" t="s">
        <v>66</v>
      </c>
      <c r="B75">
        <v>0.91170442</v>
      </c>
      <c r="C75">
        <v>0.01468274</v>
      </c>
      <c r="D75">
        <v>0.2284203</v>
      </c>
      <c r="E75">
        <v>0.0016398</v>
      </c>
      <c r="F75">
        <v>28.70135498</v>
      </c>
      <c r="G75">
        <v>0.42429004</v>
      </c>
      <c r="H75">
        <v>0.50738794</v>
      </c>
      <c r="I75">
        <v>0.01673483</v>
      </c>
      <c r="J75">
        <v>137203</v>
      </c>
      <c r="K75">
        <v>137712</v>
      </c>
      <c r="L75">
        <v>312490</v>
      </c>
      <c r="M75">
        <v>407527</v>
      </c>
      <c r="N75">
        <v>507624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9"/>
  <sheetViews>
    <sheetView workbookViewId="0"/>
  </sheetViews>
  <sheetFormatPr defaultRowHeight="15"/>
  <sheetData>
    <row r="1" spans="1:9">
      <c r="A1" t="s">
        <v>0</v>
      </c>
      <c r="B1" t="s">
        <v>1</v>
      </c>
      <c r="C1" t="s">
        <v>72</v>
      </c>
      <c r="D1" t="s">
        <v>3</v>
      </c>
      <c r="E1" t="s">
        <v>72</v>
      </c>
      <c r="F1" t="s">
        <v>4</v>
      </c>
      <c r="G1" t="s">
        <v>72</v>
      </c>
      <c r="H1" t="s">
        <v>5</v>
      </c>
      <c r="I1" t="s">
        <v>72</v>
      </c>
    </row>
    <row r="2" spans="1:9">
      <c r="A2" t="s">
        <v>11</v>
      </c>
      <c r="B2">
        <v>0.11563534</v>
      </c>
      <c r="C2">
        <v>0.00465608</v>
      </c>
      <c r="D2">
        <v>0.35728222</v>
      </c>
      <c r="E2">
        <v>0.00701052</v>
      </c>
      <c r="F2">
        <v>5.69329023</v>
      </c>
      <c r="G2">
        <v>0.21772222</v>
      </c>
      <c r="H2">
        <v>0.10188364</v>
      </c>
      <c r="I2">
        <v>0.00698088</v>
      </c>
    </row>
    <row r="3" spans="1:9">
      <c r="A3" t="s">
        <v>12</v>
      </c>
      <c r="B3">
        <v>0.12021659</v>
      </c>
      <c r="C3">
        <v>0.00592414</v>
      </c>
      <c r="D3">
        <v>0.35017151</v>
      </c>
      <c r="E3">
        <v>0.00822996</v>
      </c>
      <c r="F3">
        <v>5.80377007</v>
      </c>
      <c r="G3">
        <v>0.27175264</v>
      </c>
      <c r="H3">
        <v>0.09412779</v>
      </c>
      <c r="I3">
        <v>0.00767818</v>
      </c>
    </row>
    <row r="4" spans="1:9">
      <c r="A4" t="s">
        <v>13</v>
      </c>
      <c r="B4">
        <v>0.05949974</v>
      </c>
      <c r="C4">
        <v>0.00331614</v>
      </c>
      <c r="D4">
        <v>0.1063425</v>
      </c>
      <c r="E4">
        <v>0.00225144</v>
      </c>
      <c r="F4">
        <v>0.87193489</v>
      </c>
      <c r="G4">
        <v>0.0462834</v>
      </c>
      <c r="H4">
        <v>0.03391796</v>
      </c>
      <c r="I4">
        <v>0.00198456</v>
      </c>
    </row>
    <row r="5" spans="1:9">
      <c r="A5" t="s">
        <v>14</v>
      </c>
      <c r="B5">
        <v>0.12029696</v>
      </c>
      <c r="C5">
        <v>0.00551768</v>
      </c>
      <c r="D5">
        <v>0.36222491</v>
      </c>
      <c r="E5">
        <v>0.00743168</v>
      </c>
      <c r="F5">
        <v>6.00305462</v>
      </c>
      <c r="G5">
        <v>0.26513962</v>
      </c>
      <c r="H5">
        <v>0.08252787</v>
      </c>
      <c r="I5">
        <v>0.00759682</v>
      </c>
    </row>
    <row r="6" spans="1:9">
      <c r="A6" t="s">
        <v>15</v>
      </c>
      <c r="B6">
        <v>0.05195046</v>
      </c>
      <c r="C6">
        <v>0.00242448</v>
      </c>
      <c r="D6">
        <v>0.05077894</v>
      </c>
      <c r="E6">
        <v>0.00090366</v>
      </c>
      <c r="F6">
        <v>0.36345565</v>
      </c>
      <c r="G6">
        <v>0.01624706</v>
      </c>
      <c r="H6">
        <v>0.01597208</v>
      </c>
      <c r="I6">
        <v>0.0009670599999999999</v>
      </c>
    </row>
    <row r="7" spans="1:9">
      <c r="A7" t="s">
        <v>19</v>
      </c>
      <c r="B7">
        <v>0.05466128</v>
      </c>
      <c r="C7">
        <v>0.00582414</v>
      </c>
      <c r="D7">
        <v>0.05260981</v>
      </c>
      <c r="E7">
        <v>0.00193918</v>
      </c>
      <c r="F7">
        <v>0.39615905</v>
      </c>
      <c r="G7">
        <v>0.04001812</v>
      </c>
      <c r="H7">
        <v>0.01442199</v>
      </c>
      <c r="I7">
        <v>0.00097012</v>
      </c>
    </row>
    <row r="8" spans="1:9">
      <c r="A8" t="s">
        <v>20</v>
      </c>
      <c r="B8">
        <v>0.05617556</v>
      </c>
      <c r="C8">
        <v>0.0022341</v>
      </c>
      <c r="D8">
        <v>0.04706841</v>
      </c>
      <c r="E8">
        <v>0.00074662</v>
      </c>
      <c r="F8">
        <v>0.36441147</v>
      </c>
      <c r="G8">
        <v>0.01352128</v>
      </c>
      <c r="H8">
        <v>0.01525463</v>
      </c>
      <c r="I8">
        <v>0.00092432</v>
      </c>
    </row>
    <row r="9" spans="1:9">
      <c r="A9" t="s">
        <v>21</v>
      </c>
      <c r="B9">
        <v>0.11463034</v>
      </c>
      <c r="C9">
        <v>0.0033994</v>
      </c>
      <c r="D9">
        <v>0.32144743</v>
      </c>
      <c r="E9">
        <v>0.00462072</v>
      </c>
      <c r="F9">
        <v>5.07615614</v>
      </c>
      <c r="G9">
        <v>0.1392067</v>
      </c>
      <c r="H9">
        <v>0.08983700999999999</v>
      </c>
      <c r="I9">
        <v>0.00511862</v>
      </c>
    </row>
    <row r="10" spans="1:9">
      <c r="A10" t="s">
        <v>22</v>
      </c>
      <c r="B10">
        <v>0.0487423</v>
      </c>
      <c r="C10">
        <v>0.00242174</v>
      </c>
      <c r="D10">
        <v>0.02964561</v>
      </c>
      <c r="E10">
        <v>0.0005285</v>
      </c>
      <c r="F10">
        <v>0.19919357</v>
      </c>
      <c r="G10">
        <v>0.009337720000000001</v>
      </c>
      <c r="H10">
        <v>0.009199850000000001</v>
      </c>
      <c r="I10">
        <v>0.00047524</v>
      </c>
    </row>
    <row r="11" spans="1:9">
      <c r="A11" t="s">
        <v>23</v>
      </c>
      <c r="B11">
        <v>0.055625</v>
      </c>
      <c r="C11">
        <v>0.00456814</v>
      </c>
      <c r="D11">
        <v>0.04736411</v>
      </c>
      <c r="E11">
        <v>0.00134972</v>
      </c>
      <c r="F11">
        <v>0.36326614</v>
      </c>
      <c r="G11">
        <v>0.02815476</v>
      </c>
      <c r="H11">
        <v>0.01407153</v>
      </c>
      <c r="I11">
        <v>0.00117122</v>
      </c>
    </row>
    <row r="12" spans="1:9">
      <c r="A12" t="s">
        <v>24</v>
      </c>
      <c r="B12">
        <v>0.11330287</v>
      </c>
      <c r="C12">
        <v>0.00360594</v>
      </c>
      <c r="D12">
        <v>0.3320339</v>
      </c>
      <c r="E12">
        <v>0.00502702</v>
      </c>
      <c r="F12">
        <v>5.1865201</v>
      </c>
      <c r="G12">
        <v>0.15074648</v>
      </c>
      <c r="H12">
        <v>0.09542567</v>
      </c>
      <c r="I12">
        <v>0.00545816</v>
      </c>
    </row>
    <row r="13" spans="1:9">
      <c r="A13" t="s">
        <v>28</v>
      </c>
      <c r="B13">
        <v>0.05385966</v>
      </c>
      <c r="C13">
        <v>0.00278242</v>
      </c>
      <c r="D13">
        <v>0.0240883</v>
      </c>
      <c r="E13">
        <v>0.00044878</v>
      </c>
      <c r="F13">
        <v>0.17887615</v>
      </c>
      <c r="G13">
        <v>0.008740299999999999</v>
      </c>
      <c r="H13">
        <v>0.00765526</v>
      </c>
      <c r="I13">
        <v>0.00034862</v>
      </c>
    </row>
    <row r="14" spans="1:9">
      <c r="A14" t="s">
        <v>29</v>
      </c>
      <c r="B14">
        <v>0.06226398</v>
      </c>
      <c r="C14">
        <v>0.00200524</v>
      </c>
      <c r="D14">
        <v>0.06830478</v>
      </c>
      <c r="E14">
        <v>0.0009345999999999999</v>
      </c>
      <c r="F14">
        <v>0.58633327</v>
      </c>
      <c r="G14">
        <v>0.01765036</v>
      </c>
      <c r="H14">
        <v>0.02195198</v>
      </c>
      <c r="I14">
        <v>0.00118342</v>
      </c>
    </row>
    <row r="15" spans="1:9">
      <c r="A15" t="s">
        <v>30</v>
      </c>
      <c r="B15">
        <v>0.05519613</v>
      </c>
      <c r="C15">
        <v>0.00264084</v>
      </c>
      <c r="D15">
        <v>0.04777743</v>
      </c>
      <c r="E15">
        <v>0.00085414</v>
      </c>
      <c r="F15">
        <v>0.3636058</v>
      </c>
      <c r="G15">
        <v>0.01644412</v>
      </c>
      <c r="H15">
        <v>0.01517753</v>
      </c>
      <c r="I15">
        <v>0.00080794</v>
      </c>
    </row>
    <row r="16" spans="1:9">
      <c r="A16" t="s">
        <v>31</v>
      </c>
      <c r="B16">
        <v>0.06778735</v>
      </c>
      <c r="C16">
        <v>0.00251154</v>
      </c>
      <c r="D16">
        <v>0.14038348</v>
      </c>
      <c r="E16">
        <v>0.00222528</v>
      </c>
      <c r="F16">
        <v>1.31197655</v>
      </c>
      <c r="G16">
        <v>0.04562592</v>
      </c>
      <c r="H16">
        <v>0.04322716</v>
      </c>
      <c r="I16">
        <v>0.00228808</v>
      </c>
    </row>
    <row r="17" spans="1:9">
      <c r="A17" t="s">
        <v>32</v>
      </c>
      <c r="B17">
        <v>0.05331168</v>
      </c>
      <c r="C17">
        <v>0.00323298</v>
      </c>
      <c r="D17">
        <v>0.03328643</v>
      </c>
      <c r="E17">
        <v>0.0007013</v>
      </c>
      <c r="F17">
        <v>0.24464826</v>
      </c>
      <c r="G17">
        <v>0.01407876</v>
      </c>
      <c r="H17">
        <v>0.01098372</v>
      </c>
      <c r="I17">
        <v>0.0006868</v>
      </c>
    </row>
    <row r="18" spans="1:9">
      <c r="A18" t="s">
        <v>33</v>
      </c>
      <c r="B18">
        <v>0.05617623</v>
      </c>
      <c r="C18">
        <v>0.00297914</v>
      </c>
      <c r="D18">
        <v>0.05345466</v>
      </c>
      <c r="E18">
        <v>0.00106364</v>
      </c>
      <c r="F18">
        <v>0.41400227</v>
      </c>
      <c r="G18">
        <v>0.0206603</v>
      </c>
      <c r="H18">
        <v>0.01654713</v>
      </c>
      <c r="I18">
        <v>0.0011721</v>
      </c>
    </row>
    <row r="19" spans="1:9">
      <c r="A19" t="s">
        <v>38</v>
      </c>
      <c r="B19">
        <v>0.05433752</v>
      </c>
      <c r="C19">
        <v>0.00301364</v>
      </c>
      <c r="D19">
        <v>0.04649335</v>
      </c>
      <c r="E19">
        <v>0.00095134</v>
      </c>
      <c r="F19">
        <v>0.34847435</v>
      </c>
      <c r="G19">
        <v>0.01826854</v>
      </c>
      <c r="H19">
        <v>0.01527026</v>
      </c>
      <c r="I19">
        <v>0.00113998</v>
      </c>
    </row>
    <row r="20" spans="1:9">
      <c r="A20" t="s">
        <v>39</v>
      </c>
      <c r="B20">
        <v>0.05184186</v>
      </c>
      <c r="C20">
        <v>0.0045155</v>
      </c>
      <c r="D20">
        <v>0.03826422</v>
      </c>
      <c r="E20">
        <v>0.00107952</v>
      </c>
      <c r="F20">
        <v>0.27352646</v>
      </c>
      <c r="G20">
        <v>0.02272844</v>
      </c>
      <c r="H20">
        <v>0.01296061</v>
      </c>
      <c r="I20">
        <v>0.00083666</v>
      </c>
    </row>
    <row r="21" spans="1:9">
      <c r="A21" t="s">
        <v>40</v>
      </c>
      <c r="B21">
        <v>0.05545084</v>
      </c>
      <c r="C21">
        <v>0.0017206</v>
      </c>
      <c r="D21">
        <v>0.05529166</v>
      </c>
      <c r="E21">
        <v>0.00073592</v>
      </c>
      <c r="F21">
        <v>0.42276505</v>
      </c>
      <c r="G21">
        <v>0.01231716</v>
      </c>
      <c r="H21">
        <v>0.01712189</v>
      </c>
      <c r="I21">
        <v>0.00084638</v>
      </c>
    </row>
    <row r="22" spans="1:9">
      <c r="A22" t="s">
        <v>41</v>
      </c>
      <c r="B22">
        <v>0.18143225</v>
      </c>
      <c r="C22">
        <v>0.00636922</v>
      </c>
      <c r="D22">
        <v>0.50951767</v>
      </c>
      <c r="E22">
        <v>0.008587239999999999</v>
      </c>
      <c r="F22">
        <v>12.74639416</v>
      </c>
      <c r="G22">
        <v>0.42088434</v>
      </c>
      <c r="H22">
        <v>0.13136455</v>
      </c>
      <c r="I22">
        <v>0.008864439999999999</v>
      </c>
    </row>
    <row r="23" spans="1:9">
      <c r="A23" t="s">
        <v>42</v>
      </c>
      <c r="B23">
        <v>0.06350956000000001</v>
      </c>
      <c r="C23">
        <v>0.00954322</v>
      </c>
      <c r="D23">
        <v>0.02867864</v>
      </c>
      <c r="E23">
        <v>0.00149754</v>
      </c>
      <c r="F23">
        <v>0.25103855</v>
      </c>
      <c r="G23">
        <v>0.03559768</v>
      </c>
      <c r="H23">
        <v>0.01182989</v>
      </c>
      <c r="I23">
        <v>0.00157506</v>
      </c>
    </row>
    <row r="24" spans="1:9">
      <c r="A24" t="s">
        <v>43</v>
      </c>
      <c r="B24">
        <v>0.05806193</v>
      </c>
      <c r="C24">
        <v>0.00360816</v>
      </c>
      <c r="D24">
        <v>0.08329871</v>
      </c>
      <c r="E24">
        <v>0.00197748</v>
      </c>
      <c r="F24">
        <v>0.66692126</v>
      </c>
      <c r="G24">
        <v>0.03918694</v>
      </c>
      <c r="H24">
        <v>0.02452787</v>
      </c>
      <c r="I24">
        <v>0.0023037</v>
      </c>
    </row>
    <row r="25" spans="1:9">
      <c r="A25" t="s">
        <v>44</v>
      </c>
      <c r="B25">
        <v>0.06117767</v>
      </c>
      <c r="C25">
        <v>0.00254678</v>
      </c>
      <c r="D25">
        <v>0.09653935</v>
      </c>
      <c r="E25">
        <v>0.00162712</v>
      </c>
      <c r="F25">
        <v>0.81427604</v>
      </c>
      <c r="G25">
        <v>0.03195434</v>
      </c>
      <c r="H25">
        <v>0.03018912</v>
      </c>
      <c r="I25">
        <v>0.00192904</v>
      </c>
    </row>
    <row r="26" spans="1:9">
      <c r="A26" t="s">
        <v>45</v>
      </c>
      <c r="B26">
        <v>0.05286875</v>
      </c>
      <c r="C26">
        <v>0.00256266</v>
      </c>
      <c r="D26">
        <v>0.05035431</v>
      </c>
      <c r="E26">
        <v>0.00091124</v>
      </c>
      <c r="F26">
        <v>0.36704424</v>
      </c>
      <c r="G26">
        <v>0.01685032</v>
      </c>
      <c r="H26">
        <v>0.01542247</v>
      </c>
      <c r="I26">
        <v>0.0009845800000000001</v>
      </c>
    </row>
    <row r="27" spans="1:9">
      <c r="A27" t="s">
        <v>49</v>
      </c>
      <c r="B27">
        <v>0.04940607</v>
      </c>
      <c r="C27">
        <v>0.00432108</v>
      </c>
      <c r="D27">
        <v>0.04068871</v>
      </c>
      <c r="E27">
        <v>0.0011756</v>
      </c>
      <c r="F27">
        <v>0.2772834</v>
      </c>
      <c r="G27">
        <v>0.02313802</v>
      </c>
      <c r="H27">
        <v>0.01176964</v>
      </c>
      <c r="I27">
        <v>0.00077856</v>
      </c>
    </row>
    <row r="28" spans="1:9">
      <c r="A28" t="s">
        <v>50</v>
      </c>
      <c r="B28">
        <v>0.05269592</v>
      </c>
      <c r="C28">
        <v>0.00233398</v>
      </c>
      <c r="D28">
        <v>0.05465166</v>
      </c>
      <c r="E28">
        <v>0.00092904</v>
      </c>
      <c r="F28">
        <v>0.3971301</v>
      </c>
      <c r="G28">
        <v>0.01668364</v>
      </c>
      <c r="H28">
        <v>0.01682683</v>
      </c>
      <c r="I28">
        <v>0.00088968</v>
      </c>
    </row>
    <row r="29" spans="1:9">
      <c r="A29" t="s">
        <v>51</v>
      </c>
      <c r="B29">
        <v>0.06123488</v>
      </c>
      <c r="C29">
        <v>0.0075276</v>
      </c>
      <c r="D29">
        <v>0.04898774</v>
      </c>
      <c r="E29">
        <v>0.00213494</v>
      </c>
      <c r="F29">
        <v>0.41365609</v>
      </c>
      <c r="G29">
        <v>0.0481541</v>
      </c>
      <c r="H29">
        <v>0.01457174</v>
      </c>
      <c r="I29">
        <v>0.00149758</v>
      </c>
    </row>
    <row r="30" spans="1:9">
      <c r="A30" t="s">
        <v>52</v>
      </c>
      <c r="B30">
        <v>0.11336913</v>
      </c>
      <c r="C30">
        <v>0.0030346</v>
      </c>
      <c r="D30">
        <v>0.33069026</v>
      </c>
      <c r="E30">
        <v>0.00433952</v>
      </c>
      <c r="F30">
        <v>5.16863012</v>
      </c>
      <c r="G30">
        <v>0.13073518</v>
      </c>
      <c r="H30">
        <v>0.09317135</v>
      </c>
      <c r="I30">
        <v>0.00486356</v>
      </c>
    </row>
    <row r="31" spans="1:9">
      <c r="A31" t="s">
        <v>53</v>
      </c>
      <c r="B31">
        <v>0.05654444</v>
      </c>
      <c r="C31">
        <v>0.00193448</v>
      </c>
      <c r="D31">
        <v>0.07832354</v>
      </c>
      <c r="E31">
        <v>0.00114916</v>
      </c>
      <c r="F31">
        <v>0.61054683</v>
      </c>
      <c r="G31">
        <v>0.01983194</v>
      </c>
      <c r="H31">
        <v>0.02334902</v>
      </c>
      <c r="I31">
        <v>0.00140406</v>
      </c>
    </row>
    <row r="32" spans="1:9">
      <c r="A32" t="s">
        <v>54</v>
      </c>
      <c r="B32">
        <v>0.06113735</v>
      </c>
      <c r="C32">
        <v>0.00382354</v>
      </c>
      <c r="D32">
        <v>0.08742418</v>
      </c>
      <c r="E32">
        <v>0.00210126</v>
      </c>
      <c r="F32">
        <v>0.7367922099999999</v>
      </c>
      <c r="G32">
        <v>0.0437359</v>
      </c>
      <c r="H32">
        <v>0.03890134</v>
      </c>
      <c r="I32">
        <v>0.00361254</v>
      </c>
    </row>
    <row r="33" spans="1:9">
      <c r="A33" t="s">
        <v>58</v>
      </c>
      <c r="B33">
        <v>0.05257529</v>
      </c>
      <c r="C33">
        <v>0.00246968</v>
      </c>
      <c r="D33">
        <v>0.04679584</v>
      </c>
      <c r="E33">
        <v>0.0008196600000000001</v>
      </c>
      <c r="F33">
        <v>0.33912978</v>
      </c>
      <c r="G33">
        <v>0.01507226</v>
      </c>
      <c r="H33">
        <v>0.01457743</v>
      </c>
      <c r="I33">
        <v>0.0006763</v>
      </c>
    </row>
    <row r="34" spans="1:9">
      <c r="A34" t="s">
        <v>59</v>
      </c>
      <c r="B34">
        <v>0.06976876</v>
      </c>
      <c r="C34">
        <v>0.00411162</v>
      </c>
      <c r="D34">
        <v>0.05521632</v>
      </c>
      <c r="E34">
        <v>0.00127758</v>
      </c>
      <c r="F34">
        <v>0.5310203999999999</v>
      </c>
      <c r="G34">
        <v>0.0292894</v>
      </c>
      <c r="H34">
        <v>0.01341398</v>
      </c>
      <c r="I34">
        <v>0.0008045</v>
      </c>
    </row>
    <row r="35" spans="1:9">
      <c r="A35" t="s">
        <v>60</v>
      </c>
      <c r="B35">
        <v>0.11729224</v>
      </c>
      <c r="C35">
        <v>0.00419866</v>
      </c>
      <c r="D35">
        <v>0.35223487</v>
      </c>
      <c r="E35">
        <v>0.00612908</v>
      </c>
      <c r="F35">
        <v>5.69512224</v>
      </c>
      <c r="G35">
        <v>0.19100622</v>
      </c>
      <c r="H35">
        <v>0.10470038</v>
      </c>
      <c r="I35">
        <v>0.00670862</v>
      </c>
    </row>
    <row r="36" spans="1:9">
      <c r="A36" t="s">
        <v>61</v>
      </c>
      <c r="B36">
        <v>0.05418023</v>
      </c>
      <c r="C36">
        <v>0.00558554</v>
      </c>
      <c r="D36">
        <v>0.0452566</v>
      </c>
      <c r="E36">
        <v>0.0014594</v>
      </c>
      <c r="F36">
        <v>0.33798796</v>
      </c>
      <c r="G36">
        <v>0.03333998</v>
      </c>
      <c r="H36">
        <v>0.01464959</v>
      </c>
      <c r="I36">
        <v>0.0009411000000000001</v>
      </c>
    </row>
    <row r="37" spans="1:9">
      <c r="A37" t="s">
        <v>62</v>
      </c>
      <c r="B37">
        <v>0.06013227</v>
      </c>
      <c r="C37">
        <v>0.00442698</v>
      </c>
      <c r="D37">
        <v>0.05364786</v>
      </c>
      <c r="E37">
        <v>0.00144484</v>
      </c>
      <c r="F37">
        <v>0.44494334</v>
      </c>
      <c r="G37">
        <v>0.03062214</v>
      </c>
      <c r="H37">
        <v>0.01715511</v>
      </c>
      <c r="I37">
        <v>0.00179546</v>
      </c>
    </row>
    <row r="38" spans="1:9">
      <c r="A38" t="s">
        <v>63</v>
      </c>
      <c r="B38">
        <v>0.05046987</v>
      </c>
      <c r="C38">
        <v>0.0081385</v>
      </c>
      <c r="D38">
        <v>0.04009445</v>
      </c>
      <c r="E38">
        <v>0.0020096</v>
      </c>
      <c r="F38">
        <v>0.27898651</v>
      </c>
      <c r="G38">
        <v>0.04297652</v>
      </c>
      <c r="H38">
        <v>0.01279662</v>
      </c>
      <c r="I38">
        <v>0.00143156</v>
      </c>
    </row>
    <row r="39" spans="1:9">
      <c r="A39" t="s">
        <v>64</v>
      </c>
      <c r="B39">
        <v>0.06056739</v>
      </c>
      <c r="C39">
        <v>0.00543122</v>
      </c>
      <c r="D39">
        <v>0.07011141999999999</v>
      </c>
      <c r="E39">
        <v>0.00233036</v>
      </c>
      <c r="F39">
        <v>0.58548248</v>
      </c>
      <c r="G39">
        <v>0.04944084</v>
      </c>
      <c r="H39">
        <v>0.02063584</v>
      </c>
      <c r="I39">
        <v>0.00211754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6"/>
  <sheetViews>
    <sheetView workbookViewId="0"/>
  </sheetViews>
  <sheetFormatPr defaultRowHeight="15"/>
  <sheetData>
    <row r="1" spans="1:25">
      <c r="A1" t="s">
        <v>73</v>
      </c>
      <c r="K1" t="s">
        <v>74</v>
      </c>
      <c r="Q1" t="s">
        <v>77</v>
      </c>
    </row>
    <row r="2" spans="1:25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</row>
    <row r="3" spans="1:25">
      <c r="A3" t="s">
        <v>6</v>
      </c>
      <c r="B3">
        <v>0.05881185</v>
      </c>
      <c r="C3">
        <v>0.0015651</v>
      </c>
      <c r="D3">
        <v>0.09606768</v>
      </c>
      <c r="E3">
        <v>0.0011643</v>
      </c>
      <c r="F3">
        <v>0.77884692</v>
      </c>
      <c r="G3">
        <v>0.01932082</v>
      </c>
      <c r="H3">
        <v>0.02955311</v>
      </c>
      <c r="I3">
        <v>0.00161882</v>
      </c>
      <c r="K3" t="s">
        <v>6</v>
      </c>
      <c r="L3">
        <v>20.78655088852989</v>
      </c>
      <c r="M3">
        <v>297.3750901590068</v>
      </c>
      <c r="N3">
        <v>1</v>
      </c>
      <c r="O3">
        <v>1</v>
      </c>
      <c r="Q3" t="s">
        <v>6</v>
      </c>
      <c r="R3">
        <v>560.1</v>
      </c>
      <c r="S3">
        <v>57.48</v>
      </c>
      <c r="T3">
        <v>591.3</v>
      </c>
      <c r="U3">
        <v>6.84</v>
      </c>
      <c r="V3">
        <v>584.8</v>
      </c>
      <c r="W3">
        <v>11.02</v>
      </c>
      <c r="X3">
        <v>588.7</v>
      </c>
      <c r="Y3">
        <v>31.78</v>
      </c>
    </row>
    <row r="4" spans="1:25">
      <c r="A4" t="s">
        <v>7</v>
      </c>
      <c r="B4">
        <v>0.06195858</v>
      </c>
      <c r="C4">
        <v>0.0016351</v>
      </c>
      <c r="D4">
        <v>0.09263989</v>
      </c>
      <c r="E4">
        <v>0.00113448</v>
      </c>
      <c r="F4">
        <v>0.79118097</v>
      </c>
      <c r="G4">
        <v>0.01946382</v>
      </c>
      <c r="H4">
        <v>0.0293259</v>
      </c>
      <c r="I4">
        <v>0.00159824</v>
      </c>
      <c r="K4" t="s">
        <v>7</v>
      </c>
      <c r="L4">
        <v>21.42366720516963</v>
      </c>
      <c r="M4">
        <v>310.4004494438999</v>
      </c>
      <c r="N4">
        <v>2</v>
      </c>
      <c r="O4">
        <v>2</v>
      </c>
      <c r="Q4" t="s">
        <v>7</v>
      </c>
      <c r="R4">
        <v>672.7</v>
      </c>
      <c r="S4">
        <v>55.96</v>
      </c>
      <c r="T4">
        <v>571.1</v>
      </c>
      <c r="U4">
        <v>6.7</v>
      </c>
      <c r="V4">
        <v>591.8</v>
      </c>
      <c r="W4">
        <v>11.04</v>
      </c>
      <c r="X4">
        <v>584.2</v>
      </c>
      <c r="Y4">
        <v>31.38</v>
      </c>
    </row>
    <row r="5" spans="1:25">
      <c r="A5" t="s">
        <v>10</v>
      </c>
      <c r="B5">
        <v>0.0601215</v>
      </c>
      <c r="C5">
        <v>0.00172692</v>
      </c>
      <c r="D5">
        <v>0.10116875</v>
      </c>
      <c r="E5">
        <v>0.00131306</v>
      </c>
      <c r="F5">
        <v>0.83830148</v>
      </c>
      <c r="G5">
        <v>0.02264632</v>
      </c>
      <c r="H5">
        <v>0.03194122</v>
      </c>
      <c r="I5">
        <v>0.001941</v>
      </c>
      <c r="K5" t="s">
        <v>10</v>
      </c>
      <c r="L5">
        <v>18.15125201938611</v>
      </c>
      <c r="M5">
        <v>259.3229917644209</v>
      </c>
      <c r="N5">
        <v>5</v>
      </c>
      <c r="O5">
        <v>3</v>
      </c>
      <c r="Q5" t="s">
        <v>10</v>
      </c>
      <c r="R5">
        <v>607.9</v>
      </c>
      <c r="S5">
        <v>61.5</v>
      </c>
      <c r="T5">
        <v>621.3</v>
      </c>
      <c r="U5">
        <v>7.68</v>
      </c>
      <c r="V5">
        <v>618.2</v>
      </c>
      <c r="W5">
        <v>12.5</v>
      </c>
      <c r="X5">
        <v>635.5</v>
      </c>
      <c r="Y5">
        <v>38.02</v>
      </c>
    </row>
    <row r="6" spans="1:25">
      <c r="A6" t="s">
        <v>16</v>
      </c>
      <c r="B6">
        <v>0.05964658</v>
      </c>
      <c r="C6">
        <v>0.0020674</v>
      </c>
      <c r="D6">
        <v>0.09919541</v>
      </c>
      <c r="E6">
        <v>0.00150944</v>
      </c>
      <c r="F6">
        <v>0.81518674</v>
      </c>
      <c r="G6">
        <v>0.02728644</v>
      </c>
      <c r="H6">
        <v>0.03223838</v>
      </c>
      <c r="I6">
        <v>0.0024914</v>
      </c>
      <c r="K6" t="s">
        <v>16</v>
      </c>
      <c r="L6">
        <v>19.63852988691438</v>
      </c>
      <c r="M6">
        <v>292.9014686326723</v>
      </c>
      <c r="N6">
        <v>11</v>
      </c>
      <c r="O6">
        <v>4</v>
      </c>
      <c r="Q6" t="s">
        <v>16</v>
      </c>
      <c r="R6">
        <v>590.8</v>
      </c>
      <c r="S6">
        <v>74.28</v>
      </c>
      <c r="T6">
        <v>609.7</v>
      </c>
      <c r="U6">
        <v>8.859999999999999</v>
      </c>
      <c r="V6">
        <v>605.4</v>
      </c>
      <c r="W6">
        <v>15.26</v>
      </c>
      <c r="X6">
        <v>641.3</v>
      </c>
      <c r="Y6">
        <v>48.78</v>
      </c>
    </row>
    <row r="7" spans="1:25">
      <c r="A7" t="s">
        <v>16</v>
      </c>
      <c r="B7">
        <v>0.05941803</v>
      </c>
      <c r="C7">
        <v>0.00164152</v>
      </c>
      <c r="D7">
        <v>0.0999105</v>
      </c>
      <c r="E7">
        <v>0.00129654</v>
      </c>
      <c r="F7">
        <v>0.81775403</v>
      </c>
      <c r="G7">
        <v>0.02122978</v>
      </c>
      <c r="H7">
        <v>0.03229156</v>
      </c>
      <c r="I7">
        <v>0.00189796</v>
      </c>
      <c r="K7" t="s">
        <v>16</v>
      </c>
      <c r="L7">
        <v>21.09281923535146</v>
      </c>
      <c r="M7">
        <v>310.5712831057763</v>
      </c>
      <c r="N7">
        <v>13</v>
      </c>
      <c r="O7">
        <v>5</v>
      </c>
      <c r="Q7" t="s">
        <v>16</v>
      </c>
      <c r="R7">
        <v>582.4</v>
      </c>
      <c r="S7">
        <v>59.44</v>
      </c>
      <c r="T7">
        <v>613.9</v>
      </c>
      <c r="U7">
        <v>7.6</v>
      </c>
      <c r="V7">
        <v>606.8</v>
      </c>
      <c r="W7">
        <v>11.86</v>
      </c>
      <c r="X7">
        <v>642.4</v>
      </c>
      <c r="Y7">
        <v>37.16</v>
      </c>
    </row>
    <row r="8" spans="1:25">
      <c r="A8" t="s">
        <v>25</v>
      </c>
      <c r="B8">
        <v>0.06020902</v>
      </c>
      <c r="C8">
        <v>0.00222412</v>
      </c>
      <c r="D8">
        <v>0.09612598999999999</v>
      </c>
      <c r="E8">
        <v>0.0014526</v>
      </c>
      <c r="F8">
        <v>0.79801422</v>
      </c>
      <c r="G8">
        <v>0.02707566</v>
      </c>
      <c r="H8">
        <v>0.03009353</v>
      </c>
      <c r="I8">
        <v>0.0023056</v>
      </c>
      <c r="K8" t="s">
        <v>25</v>
      </c>
      <c r="L8">
        <v>18.90718076464854</v>
      </c>
      <c r="M8">
        <v>269.4287168942237</v>
      </c>
      <c r="N8">
        <v>22</v>
      </c>
      <c r="O8">
        <v>6</v>
      </c>
      <c r="Q8" t="s">
        <v>25</v>
      </c>
      <c r="R8">
        <v>611.1</v>
      </c>
      <c r="S8">
        <v>78.84</v>
      </c>
      <c r="T8">
        <v>591.7</v>
      </c>
      <c r="U8">
        <v>8.539999999999999</v>
      </c>
      <c r="V8">
        <v>595.7</v>
      </c>
      <c r="W8">
        <v>15.3</v>
      </c>
      <c r="X8">
        <v>599.3</v>
      </c>
      <c r="Y8">
        <v>45.24</v>
      </c>
    </row>
    <row r="9" spans="1:25">
      <c r="A9" t="s">
        <v>25</v>
      </c>
      <c r="B9">
        <v>0.06006804</v>
      </c>
      <c r="C9">
        <v>0.00176598</v>
      </c>
      <c r="D9">
        <v>0.09653866</v>
      </c>
      <c r="E9">
        <v>0.00126686</v>
      </c>
      <c r="F9">
        <v>0.79952651</v>
      </c>
      <c r="G9">
        <v>0.02203636</v>
      </c>
      <c r="H9">
        <v>0.03020289</v>
      </c>
      <c r="I9">
        <v>0.00184174</v>
      </c>
      <c r="K9" t="s">
        <v>25</v>
      </c>
      <c r="L9">
        <v>20.77682685977617</v>
      </c>
      <c r="M9">
        <v>300.1200389058904</v>
      </c>
      <c r="N9">
        <v>24</v>
      </c>
      <c r="O9">
        <v>7</v>
      </c>
      <c r="Q9" t="s">
        <v>25</v>
      </c>
      <c r="R9">
        <v>606</v>
      </c>
      <c r="S9">
        <v>62.96</v>
      </c>
      <c r="T9">
        <v>594.1</v>
      </c>
      <c r="U9">
        <v>7.44</v>
      </c>
      <c r="V9">
        <v>596.6</v>
      </c>
      <c r="W9">
        <v>12.44</v>
      </c>
      <c r="X9">
        <v>601.4</v>
      </c>
      <c r="Y9">
        <v>36.14</v>
      </c>
    </row>
    <row r="10" spans="1:25">
      <c r="A10" t="s">
        <v>34</v>
      </c>
      <c r="B10">
        <v>0.06006088</v>
      </c>
      <c r="C10">
        <v>0.00227534</v>
      </c>
      <c r="D10">
        <v>0.0982538</v>
      </c>
      <c r="E10">
        <v>0.00152562</v>
      </c>
      <c r="F10">
        <v>0.81352741</v>
      </c>
      <c r="G10">
        <v>0.02892974</v>
      </c>
      <c r="H10">
        <v>0.03107439</v>
      </c>
      <c r="I10">
        <v>0.00242146</v>
      </c>
      <c r="K10" t="s">
        <v>34</v>
      </c>
      <c r="L10">
        <v>19.22317314022383</v>
      </c>
      <c r="M10">
        <v>279.8799610941095</v>
      </c>
      <c r="N10">
        <v>33</v>
      </c>
      <c r="O10">
        <v>8</v>
      </c>
      <c r="Q10" t="s">
        <v>34</v>
      </c>
      <c r="R10">
        <v>605.8</v>
      </c>
      <c r="S10">
        <v>80.90000000000001</v>
      </c>
      <c r="T10">
        <v>604.2</v>
      </c>
      <c r="U10">
        <v>8.960000000000001</v>
      </c>
      <c r="V10">
        <v>604.4</v>
      </c>
      <c r="W10">
        <v>16.2</v>
      </c>
      <c r="X10">
        <v>618.5</v>
      </c>
      <c r="Y10">
        <v>47.46</v>
      </c>
    </row>
    <row r="11" spans="1:25">
      <c r="A11" t="s">
        <v>36</v>
      </c>
      <c r="B11">
        <v>0.06039004</v>
      </c>
      <c r="C11">
        <v>0.00177406</v>
      </c>
      <c r="D11">
        <v>0.0964715</v>
      </c>
      <c r="E11">
        <v>0.0012606</v>
      </c>
      <c r="F11">
        <v>0.80313271</v>
      </c>
      <c r="G11">
        <v>0.02211566</v>
      </c>
      <c r="H11">
        <v>0.0304388</v>
      </c>
      <c r="I11">
        <v>0.00182736</v>
      </c>
      <c r="K11" t="s">
        <v>36</v>
      </c>
      <c r="L11">
        <v>20.78976741379831</v>
      </c>
      <c r="M11">
        <v>302.2797636422446</v>
      </c>
      <c r="N11">
        <v>35</v>
      </c>
      <c r="O11">
        <v>9</v>
      </c>
      <c r="Q11" t="s">
        <v>36</v>
      </c>
      <c r="R11">
        <v>617.6</v>
      </c>
      <c r="S11">
        <v>62.8</v>
      </c>
      <c r="T11">
        <v>593.7</v>
      </c>
      <c r="U11">
        <v>7.42</v>
      </c>
      <c r="V11">
        <v>598.6</v>
      </c>
      <c r="W11">
        <v>12.46</v>
      </c>
      <c r="X11">
        <v>606.1</v>
      </c>
      <c r="Y11">
        <v>35.84</v>
      </c>
    </row>
    <row r="12" spans="1:25">
      <c r="A12" t="s">
        <v>46</v>
      </c>
      <c r="B12">
        <v>0.06051707</v>
      </c>
      <c r="C12">
        <v>0.0023173</v>
      </c>
      <c r="D12">
        <v>0.09868026000000001</v>
      </c>
      <c r="E12">
        <v>0.00156222</v>
      </c>
      <c r="F12">
        <v>0.82337183</v>
      </c>
      <c r="G12">
        <v>0.02970448</v>
      </c>
      <c r="H12">
        <v>0.03141528</v>
      </c>
      <c r="I12">
        <v>0.002563</v>
      </c>
      <c r="K12" t="s">
        <v>46</v>
      </c>
      <c r="L12">
        <v>19.21023258620169</v>
      </c>
      <c r="M12">
        <v>277.7202363577554</v>
      </c>
      <c r="N12">
        <v>46</v>
      </c>
      <c r="O12">
        <v>10</v>
      </c>
      <c r="Q12" t="s">
        <v>46</v>
      </c>
      <c r="R12">
        <v>622.1</v>
      </c>
      <c r="S12">
        <v>81.54000000000001</v>
      </c>
      <c r="T12">
        <v>606.7</v>
      </c>
      <c r="U12">
        <v>9.16</v>
      </c>
      <c r="V12">
        <v>609.9</v>
      </c>
      <c r="W12">
        <v>16.54</v>
      </c>
      <c r="X12">
        <v>625.2</v>
      </c>
      <c r="Y12">
        <v>50.22</v>
      </c>
    </row>
    <row r="13" spans="1:25">
      <c r="A13" t="s">
        <v>46</v>
      </c>
      <c r="B13">
        <v>0.06054124</v>
      </c>
      <c r="C13">
        <v>0.00181402</v>
      </c>
      <c r="D13">
        <v>0.09850449999999999</v>
      </c>
      <c r="E13">
        <v>0.0013122</v>
      </c>
      <c r="F13">
        <v>0.82223856</v>
      </c>
      <c r="G13">
        <v>0.02310446</v>
      </c>
      <c r="H13">
        <v>0.03143526</v>
      </c>
      <c r="I13">
        <v>0.00196682</v>
      </c>
      <c r="K13" t="s">
        <v>46</v>
      </c>
      <c r="L13">
        <v>19.02567595581485</v>
      </c>
      <c r="M13">
        <v>276.168752234537</v>
      </c>
      <c r="N13">
        <v>47</v>
      </c>
      <c r="O13">
        <v>11</v>
      </c>
      <c r="Q13" t="s">
        <v>46</v>
      </c>
      <c r="R13">
        <v>623</v>
      </c>
      <c r="S13">
        <v>63.98</v>
      </c>
      <c r="T13">
        <v>605.6</v>
      </c>
      <c r="U13">
        <v>7.7</v>
      </c>
      <c r="V13">
        <v>609.3</v>
      </c>
      <c r="W13">
        <v>12.88</v>
      </c>
      <c r="X13">
        <v>625.6</v>
      </c>
      <c r="Y13">
        <v>38.54</v>
      </c>
    </row>
    <row r="14" spans="1:25">
      <c r="A14" t="s">
        <v>55</v>
      </c>
      <c r="B14">
        <v>0.06064637</v>
      </c>
      <c r="C14">
        <v>0.00230194</v>
      </c>
      <c r="D14">
        <v>0.09655503</v>
      </c>
      <c r="E14">
        <v>0.00155684</v>
      </c>
      <c r="F14">
        <v>0.80715364</v>
      </c>
      <c r="G14">
        <v>0.0292174</v>
      </c>
      <c r="H14">
        <v>0.0308854</v>
      </c>
      <c r="I14">
        <v>0.00250136</v>
      </c>
      <c r="K14" t="s">
        <v>55</v>
      </c>
      <c r="L14">
        <v>20.97432404418515</v>
      </c>
      <c r="M14">
        <v>303.831247765463</v>
      </c>
      <c r="N14">
        <v>56</v>
      </c>
      <c r="O14">
        <v>12</v>
      </c>
      <c r="Q14" t="s">
        <v>55</v>
      </c>
      <c r="R14">
        <v>626.7</v>
      </c>
      <c r="S14">
        <v>80.78</v>
      </c>
      <c r="T14">
        <v>594.2</v>
      </c>
      <c r="U14">
        <v>9.16</v>
      </c>
      <c r="V14">
        <v>600.9</v>
      </c>
      <c r="W14">
        <v>16.42</v>
      </c>
      <c r="X14">
        <v>614.8</v>
      </c>
      <c r="Y14">
        <v>49.04</v>
      </c>
    </row>
    <row r="15" spans="1:25">
      <c r="A15" t="s">
        <v>55</v>
      </c>
      <c r="B15">
        <v>0.06075679</v>
      </c>
      <c r="C15">
        <v>0.00177782</v>
      </c>
      <c r="D15">
        <v>0.09624081</v>
      </c>
      <c r="E15">
        <v>0.0012805</v>
      </c>
      <c r="F15">
        <v>0.80594069</v>
      </c>
      <c r="G15">
        <v>0.02212318</v>
      </c>
      <c r="H15">
        <v>0.0308377</v>
      </c>
      <c r="I15">
        <v>0.00186418</v>
      </c>
      <c r="K15" t="s">
        <v>55</v>
      </c>
      <c r="L15">
        <v>20.61433447098976</v>
      </c>
      <c r="M15">
        <v>300.5954462617361</v>
      </c>
      <c r="N15">
        <v>58</v>
      </c>
      <c r="O15">
        <v>13</v>
      </c>
      <c r="Q15" t="s">
        <v>55</v>
      </c>
      <c r="R15">
        <v>630.6</v>
      </c>
      <c r="S15">
        <v>62.42</v>
      </c>
      <c r="T15">
        <v>592.3</v>
      </c>
      <c r="U15">
        <v>7.52</v>
      </c>
      <c r="V15">
        <v>600.2</v>
      </c>
      <c r="W15">
        <v>12.44</v>
      </c>
      <c r="X15">
        <v>613.9</v>
      </c>
      <c r="Y15">
        <v>36.56</v>
      </c>
    </row>
    <row r="16" spans="1:25">
      <c r="A16" t="s">
        <v>65</v>
      </c>
      <c r="B16">
        <v>0.06089867</v>
      </c>
      <c r="C16">
        <v>0.00237058</v>
      </c>
      <c r="D16">
        <v>0.09603736</v>
      </c>
      <c r="E16">
        <v>0.0015196</v>
      </c>
      <c r="F16">
        <v>0.80605215</v>
      </c>
      <c r="G16">
        <v>0.02920704</v>
      </c>
      <c r="H16">
        <v>0.03018945</v>
      </c>
      <c r="I16">
        <v>0.00247894</v>
      </c>
      <c r="K16" t="s">
        <v>65</v>
      </c>
      <c r="L16">
        <v>19.38566552901024</v>
      </c>
      <c r="M16">
        <v>279.4045537382638</v>
      </c>
      <c r="N16">
        <v>68</v>
      </c>
      <c r="O16">
        <v>14</v>
      </c>
      <c r="Q16" t="s">
        <v>65</v>
      </c>
      <c r="R16">
        <v>635.7</v>
      </c>
      <c r="S16">
        <v>82.7</v>
      </c>
      <c r="T16">
        <v>591.1</v>
      </c>
      <c r="U16">
        <v>8.94</v>
      </c>
      <c r="V16">
        <v>600.2</v>
      </c>
      <c r="W16">
        <v>16.42</v>
      </c>
      <c r="X16">
        <v>601.2</v>
      </c>
      <c r="Y16">
        <v>48.64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3"/>
  <sheetViews>
    <sheetView workbookViewId="0"/>
  </sheetViews>
  <sheetFormatPr defaultRowHeight="15"/>
  <sheetData>
    <row r="1" spans="1:25">
      <c r="A1" t="s">
        <v>73</v>
      </c>
      <c r="K1" t="s">
        <v>74</v>
      </c>
      <c r="Q1" t="s">
        <v>77</v>
      </c>
    </row>
    <row r="2" spans="1:25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</row>
    <row r="3" spans="1:25">
      <c r="A3" t="s">
        <v>8</v>
      </c>
      <c r="B3">
        <v>0.07479512000000001</v>
      </c>
      <c r="C3">
        <v>0.00235678</v>
      </c>
      <c r="D3">
        <v>0.17437467</v>
      </c>
      <c r="E3">
        <v>0.00256696</v>
      </c>
      <c r="F3">
        <v>1.79762518</v>
      </c>
      <c r="G3">
        <v>0.05306734</v>
      </c>
      <c r="H3">
        <v>0.05302504</v>
      </c>
      <c r="I3">
        <v>0.00228834</v>
      </c>
      <c r="K3" t="s">
        <v>8</v>
      </c>
      <c r="L3">
        <v>33.03210823909532</v>
      </c>
      <c r="M3">
        <v>88.50030792511848</v>
      </c>
      <c r="N3">
        <v>3</v>
      </c>
      <c r="O3">
        <v>1</v>
      </c>
      <c r="Q3" t="s">
        <v>8</v>
      </c>
      <c r="R3">
        <v>1063</v>
      </c>
      <c r="S3">
        <v>62.74</v>
      </c>
      <c r="T3">
        <v>1036.2</v>
      </c>
      <c r="U3">
        <v>14.1</v>
      </c>
      <c r="V3">
        <v>1044.6</v>
      </c>
      <c r="W3">
        <v>19.26</v>
      </c>
      <c r="X3">
        <v>1044.3</v>
      </c>
      <c r="Y3">
        <v>43.92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3"/>
  <sheetViews>
    <sheetView workbookViewId="0"/>
  </sheetViews>
  <sheetFormatPr defaultRowHeight="15"/>
  <sheetData>
    <row r="1" spans="1:25">
      <c r="A1" t="s">
        <v>73</v>
      </c>
      <c r="K1" t="s">
        <v>74</v>
      </c>
      <c r="Q1" t="s">
        <v>77</v>
      </c>
    </row>
    <row r="2" spans="1:25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</row>
    <row r="3" spans="1:25">
      <c r="A3" t="s">
        <v>9</v>
      </c>
      <c r="B3">
        <v>0.90321195</v>
      </c>
      <c r="C3">
        <v>0.01653342</v>
      </c>
      <c r="D3">
        <v>0.22671156</v>
      </c>
      <c r="E3">
        <v>0.00246536</v>
      </c>
      <c r="F3">
        <v>28.22305298</v>
      </c>
      <c r="G3">
        <v>0.47221298</v>
      </c>
      <c r="H3">
        <v>0.4926998</v>
      </c>
      <c r="I3">
        <v>0.01698282</v>
      </c>
      <c r="K3" t="s">
        <v>9</v>
      </c>
      <c r="L3">
        <v>489.7334410339257</v>
      </c>
      <c r="M3">
        <v>474.4469124418428</v>
      </c>
      <c r="N3">
        <v>4</v>
      </c>
      <c r="O3">
        <v>1</v>
      </c>
      <c r="Q3" t="s">
        <v>9</v>
      </c>
      <c r="R3">
        <v>5093.9</v>
      </c>
      <c r="S3">
        <v>25.76</v>
      </c>
      <c r="T3">
        <v>1317.2</v>
      </c>
      <c r="U3">
        <v>12.96</v>
      </c>
      <c r="V3">
        <v>3426.9</v>
      </c>
      <c r="W3">
        <v>16.4</v>
      </c>
      <c r="X3">
        <v>8096.7</v>
      </c>
      <c r="Y3">
        <v>229.96</v>
      </c>
    </row>
    <row r="4" spans="1:25">
      <c r="A4" t="s">
        <v>17</v>
      </c>
      <c r="B4">
        <v>0.89726591</v>
      </c>
      <c r="C4">
        <v>0.02558798</v>
      </c>
      <c r="D4">
        <v>0.23967908</v>
      </c>
      <c r="E4">
        <v>0.00338666</v>
      </c>
      <c r="F4">
        <v>29.62739754</v>
      </c>
      <c r="G4">
        <v>0.8241022</v>
      </c>
      <c r="H4">
        <v>0.53461969</v>
      </c>
      <c r="I4">
        <v>0.03383636</v>
      </c>
      <c r="K4" t="s">
        <v>17</v>
      </c>
      <c r="L4">
        <v>455.1635702746365</v>
      </c>
      <c r="M4">
        <v>439.823558573496</v>
      </c>
      <c r="N4">
        <v>12</v>
      </c>
      <c r="O4">
        <v>2</v>
      </c>
      <c r="Q4" t="s">
        <v>17</v>
      </c>
      <c r="R4">
        <v>5084.6</v>
      </c>
      <c r="S4">
        <v>40.02</v>
      </c>
      <c r="T4">
        <v>1385</v>
      </c>
      <c r="U4">
        <v>17.62</v>
      </c>
      <c r="V4">
        <v>3474.5</v>
      </c>
      <c r="W4">
        <v>27.32</v>
      </c>
      <c r="X4">
        <v>8656.5</v>
      </c>
      <c r="Y4">
        <v>445.66</v>
      </c>
    </row>
    <row r="5" spans="1:25">
      <c r="A5" t="s">
        <v>17</v>
      </c>
      <c r="B5">
        <v>0.89357644</v>
      </c>
      <c r="C5">
        <v>0.01637972</v>
      </c>
      <c r="D5">
        <v>0.23998345</v>
      </c>
      <c r="E5">
        <v>0.00272028</v>
      </c>
      <c r="F5">
        <v>29.5407753</v>
      </c>
      <c r="G5">
        <v>0.4958655</v>
      </c>
      <c r="H5">
        <v>0.52993524</v>
      </c>
      <c r="I5">
        <v>0.0185056</v>
      </c>
      <c r="K5" t="s">
        <v>17</v>
      </c>
      <c r="L5">
        <v>488.2421748077548</v>
      </c>
      <c r="M5">
        <v>464.8323891161874</v>
      </c>
      <c r="N5">
        <v>14</v>
      </c>
      <c r="O5">
        <v>3</v>
      </c>
      <c r="Q5" t="s">
        <v>17</v>
      </c>
      <c r="R5">
        <v>5078.7</v>
      </c>
      <c r="S5">
        <v>25.8</v>
      </c>
      <c r="T5">
        <v>1386.6</v>
      </c>
      <c r="U5">
        <v>14.14</v>
      </c>
      <c r="V5">
        <v>3471.7</v>
      </c>
      <c r="W5">
        <v>16.48</v>
      </c>
      <c r="X5">
        <v>8594.799999999999</v>
      </c>
      <c r="Y5">
        <v>244.48</v>
      </c>
    </row>
    <row r="6" spans="1:25">
      <c r="A6" t="s">
        <v>26</v>
      </c>
      <c r="B6">
        <v>0.89683157</v>
      </c>
      <c r="C6">
        <v>0.02723312</v>
      </c>
      <c r="D6">
        <v>0.22859946</v>
      </c>
      <c r="E6">
        <v>0.00310632</v>
      </c>
      <c r="F6">
        <v>28.26716423</v>
      </c>
      <c r="G6">
        <v>0.76703338</v>
      </c>
      <c r="H6">
        <v>0.51060277</v>
      </c>
      <c r="I6">
        <v>0.03119108</v>
      </c>
      <c r="K6" t="s">
        <v>26</v>
      </c>
      <c r="L6">
        <v>504.7655150005415</v>
      </c>
      <c r="M6">
        <v>481.738657053845</v>
      </c>
      <c r="N6">
        <v>23</v>
      </c>
      <c r="O6">
        <v>4</v>
      </c>
      <c r="Q6" t="s">
        <v>26</v>
      </c>
      <c r="R6">
        <v>5083.9</v>
      </c>
      <c r="S6">
        <v>42.6</v>
      </c>
      <c r="T6">
        <v>1327.2</v>
      </c>
      <c r="U6">
        <v>16.3</v>
      </c>
      <c r="V6">
        <v>3428.4</v>
      </c>
      <c r="W6">
        <v>26.62</v>
      </c>
      <c r="X6">
        <v>8337.700000000001</v>
      </c>
      <c r="Y6">
        <v>417.34</v>
      </c>
    </row>
    <row r="7" spans="1:25">
      <c r="A7" t="s">
        <v>26</v>
      </c>
      <c r="B7">
        <v>0.89285284</v>
      </c>
      <c r="C7">
        <v>0.01726</v>
      </c>
      <c r="D7">
        <v>0.23050632</v>
      </c>
      <c r="E7">
        <v>0.00257106</v>
      </c>
      <c r="F7">
        <v>28.37534523</v>
      </c>
      <c r="G7">
        <v>0.50133078</v>
      </c>
      <c r="H7">
        <v>0.50970715</v>
      </c>
      <c r="I7">
        <v>0.018687</v>
      </c>
      <c r="K7" t="s">
        <v>26</v>
      </c>
      <c r="L7">
        <v>557.8430785804057</v>
      </c>
      <c r="M7">
        <v>540.2197392040107</v>
      </c>
      <c r="N7">
        <v>25</v>
      </c>
      <c r="O7">
        <v>5</v>
      </c>
      <c r="Q7" t="s">
        <v>26</v>
      </c>
      <c r="R7">
        <v>5077.6</v>
      </c>
      <c r="S7">
        <v>27.2</v>
      </c>
      <c r="T7">
        <v>1337.2</v>
      </c>
      <c r="U7">
        <v>13.46</v>
      </c>
      <c r="V7">
        <v>3432.2</v>
      </c>
      <c r="W7">
        <v>17.32</v>
      </c>
      <c r="X7">
        <v>8325.700000000001</v>
      </c>
      <c r="Y7">
        <v>250.18</v>
      </c>
    </row>
    <row r="8" spans="1:25">
      <c r="A8" t="s">
        <v>35</v>
      </c>
      <c r="B8">
        <v>0.91506743</v>
      </c>
      <c r="C8">
        <v>0.0293536</v>
      </c>
      <c r="D8">
        <v>0.22188507</v>
      </c>
      <c r="E8">
        <v>0.00318116</v>
      </c>
      <c r="F8">
        <v>27.99061966</v>
      </c>
      <c r="G8">
        <v>0.8349468799999999</v>
      </c>
      <c r="H8">
        <v>0.47488752</v>
      </c>
      <c r="I8">
        <v>0.03029912</v>
      </c>
      <c r="K8" t="s">
        <v>35</v>
      </c>
      <c r="L8">
        <v>517.5175055359387</v>
      </c>
      <c r="M8">
        <v>496.0291319716271</v>
      </c>
      <c r="N8">
        <v>34</v>
      </c>
      <c r="O8">
        <v>6</v>
      </c>
      <c r="Q8" t="s">
        <v>35</v>
      </c>
      <c r="R8">
        <v>5112.3</v>
      </c>
      <c r="S8">
        <v>44.92</v>
      </c>
      <c r="T8">
        <v>1291.8</v>
      </c>
      <c r="U8">
        <v>16.78</v>
      </c>
      <c r="V8">
        <v>3418.8</v>
      </c>
      <c r="W8">
        <v>29.24</v>
      </c>
      <c r="X8">
        <v>7854.1</v>
      </c>
      <c r="Y8">
        <v>415.22</v>
      </c>
    </row>
    <row r="9" spans="1:25">
      <c r="A9" t="s">
        <v>35</v>
      </c>
      <c r="B9">
        <v>0.91251755</v>
      </c>
      <c r="C9">
        <v>0.01783264</v>
      </c>
      <c r="D9">
        <v>0.22219676</v>
      </c>
      <c r="E9">
        <v>0.00249452</v>
      </c>
      <c r="F9">
        <v>27.95228386</v>
      </c>
      <c r="G9">
        <v>0.49860334</v>
      </c>
      <c r="H9">
        <v>0.47688425</v>
      </c>
      <c r="I9">
        <v>0.0172606</v>
      </c>
      <c r="K9" t="s">
        <v>35</v>
      </c>
      <c r="L9">
        <v>521.7170955383269</v>
      </c>
      <c r="M9">
        <v>494.8629898151581</v>
      </c>
      <c r="N9">
        <v>36</v>
      </c>
      <c r="O9">
        <v>7</v>
      </c>
      <c r="Q9" t="s">
        <v>35</v>
      </c>
      <c r="R9">
        <v>5108.4</v>
      </c>
      <c r="S9">
        <v>27.46</v>
      </c>
      <c r="T9">
        <v>1293.5</v>
      </c>
      <c r="U9">
        <v>13.16</v>
      </c>
      <c r="V9">
        <v>3417.4</v>
      </c>
      <c r="W9">
        <v>17.48</v>
      </c>
      <c r="X9">
        <v>7881.4</v>
      </c>
      <c r="Y9">
        <v>236.22</v>
      </c>
    </row>
    <row r="10" spans="1:25">
      <c r="A10" t="s">
        <v>47</v>
      </c>
      <c r="B10">
        <v>0.90243912</v>
      </c>
      <c r="C10">
        <v>0.01786708</v>
      </c>
      <c r="D10">
        <v>0.23189156</v>
      </c>
      <c r="E10">
        <v>0.00263028</v>
      </c>
      <c r="F10">
        <v>28.85352898</v>
      </c>
      <c r="G10">
        <v>0.52337564</v>
      </c>
      <c r="H10">
        <v>0.50732714</v>
      </c>
      <c r="I10">
        <v>0.01905092</v>
      </c>
      <c r="K10" t="s">
        <v>47</v>
      </c>
      <c r="L10">
        <v>492.0508188468031</v>
      </c>
      <c r="M10">
        <v>473.9463089334847</v>
      </c>
      <c r="N10">
        <v>48</v>
      </c>
      <c r="O10">
        <v>8</v>
      </c>
      <c r="Q10" t="s">
        <v>47</v>
      </c>
      <c r="R10">
        <v>5092.7</v>
      </c>
      <c r="S10">
        <v>27.84</v>
      </c>
      <c r="T10">
        <v>1344.4</v>
      </c>
      <c r="U10">
        <v>13.76</v>
      </c>
      <c r="V10">
        <v>3448.5</v>
      </c>
      <c r="W10">
        <v>17.8</v>
      </c>
      <c r="X10">
        <v>8293.799999999999</v>
      </c>
      <c r="Y10">
        <v>255.46</v>
      </c>
    </row>
    <row r="11" spans="1:25">
      <c r="A11" t="s">
        <v>56</v>
      </c>
      <c r="B11">
        <v>0.89751983</v>
      </c>
      <c r="C11">
        <v>0.02868146</v>
      </c>
      <c r="D11">
        <v>0.23779364</v>
      </c>
      <c r="E11">
        <v>0.00353192</v>
      </c>
      <c r="F11">
        <v>29.41712952</v>
      </c>
      <c r="G11">
        <v>0.89768968</v>
      </c>
      <c r="H11">
        <v>0.51169842</v>
      </c>
      <c r="I11">
        <v>0.03446164</v>
      </c>
      <c r="K11" t="s">
        <v>56</v>
      </c>
      <c r="L11">
        <v>527.5671513607961</v>
      </c>
      <c r="M11">
        <v>505.373832211531</v>
      </c>
      <c r="N11">
        <v>57</v>
      </c>
      <c r="O11">
        <v>9</v>
      </c>
      <c r="Q11" t="s">
        <v>56</v>
      </c>
      <c r="R11">
        <v>5085</v>
      </c>
      <c r="S11">
        <v>44.82</v>
      </c>
      <c r="T11">
        <v>1375.2</v>
      </c>
      <c r="U11">
        <v>18.4</v>
      </c>
      <c r="V11">
        <v>3467.5</v>
      </c>
      <c r="W11">
        <v>29.96</v>
      </c>
      <c r="X11">
        <v>8352.4</v>
      </c>
      <c r="Y11">
        <v>460.78</v>
      </c>
    </row>
    <row r="12" spans="1:25">
      <c r="A12" t="s">
        <v>56</v>
      </c>
      <c r="B12">
        <v>0.8994562</v>
      </c>
      <c r="C12">
        <v>0.01752638</v>
      </c>
      <c r="D12">
        <v>0.2364106</v>
      </c>
      <c r="E12">
        <v>0.0026915</v>
      </c>
      <c r="F12">
        <v>29.3096981</v>
      </c>
      <c r="G12">
        <v>0.5235385</v>
      </c>
      <c r="H12">
        <v>0.51347762</v>
      </c>
      <c r="I12">
        <v>0.01887602</v>
      </c>
      <c r="K12" t="s">
        <v>56</v>
      </c>
      <c r="L12">
        <v>515.2530803493955</v>
      </c>
      <c r="M12">
        <v>499.9916030358254</v>
      </c>
      <c r="N12">
        <v>59</v>
      </c>
      <c r="O12">
        <v>10</v>
      </c>
      <c r="Q12" t="s">
        <v>56</v>
      </c>
      <c r="R12">
        <v>5088</v>
      </c>
      <c r="S12">
        <v>27.4</v>
      </c>
      <c r="T12">
        <v>1368</v>
      </c>
      <c r="U12">
        <v>14.04</v>
      </c>
      <c r="V12">
        <v>3463.9</v>
      </c>
      <c r="W12">
        <v>17.54</v>
      </c>
      <c r="X12">
        <v>8376.200000000001</v>
      </c>
      <c r="Y12">
        <v>252.08</v>
      </c>
    </row>
    <row r="13" spans="1:25">
      <c r="A13" t="s">
        <v>66</v>
      </c>
      <c r="B13">
        <v>0.91170442</v>
      </c>
      <c r="C13">
        <v>0.02936548</v>
      </c>
      <c r="D13">
        <v>0.2284203</v>
      </c>
      <c r="E13">
        <v>0.0032796</v>
      </c>
      <c r="F13">
        <v>28.70135498</v>
      </c>
      <c r="G13">
        <v>0.84858008</v>
      </c>
      <c r="H13">
        <v>0.50738794</v>
      </c>
      <c r="I13">
        <v>0.03346966</v>
      </c>
      <c r="K13" t="s">
        <v>66</v>
      </c>
      <c r="L13">
        <v>471.4837739341702</v>
      </c>
      <c r="M13">
        <v>452.7930978799972</v>
      </c>
      <c r="N13">
        <v>69</v>
      </c>
      <c r="O13">
        <v>11</v>
      </c>
      <c r="Q13" t="s">
        <v>66</v>
      </c>
      <c r="R13">
        <v>5107.1</v>
      </c>
      <c r="S13">
        <v>45.12</v>
      </c>
      <c r="T13">
        <v>1326.2</v>
      </c>
      <c r="U13">
        <v>17.22</v>
      </c>
      <c r="V13">
        <v>3443.4</v>
      </c>
      <c r="W13">
        <v>29</v>
      </c>
      <c r="X13">
        <v>8294.700000000001</v>
      </c>
      <c r="Y13">
        <v>448.78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L13"/>
  <sheetViews>
    <sheetView workbookViewId="0"/>
  </sheetViews>
  <sheetFormatPr defaultRowHeight="15"/>
  <sheetData>
    <row r="1" spans="1:38">
      <c r="A1" t="s">
        <v>73</v>
      </c>
      <c r="K1" t="s">
        <v>74</v>
      </c>
      <c r="Q1" t="s">
        <v>77</v>
      </c>
      <c r="AA1" t="s">
        <v>78</v>
      </c>
      <c r="AH1" t="s">
        <v>80</v>
      </c>
    </row>
    <row r="2" spans="1:38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  <c r="AA2" t="s">
        <v>0</v>
      </c>
      <c r="AB2" t="s">
        <v>2</v>
      </c>
      <c r="AC2" t="s">
        <v>5</v>
      </c>
      <c r="AD2" t="s">
        <v>2</v>
      </c>
      <c r="AE2" t="s">
        <v>4</v>
      </c>
      <c r="AF2" t="s">
        <v>79</v>
      </c>
      <c r="AH2" t="s">
        <v>0</v>
      </c>
      <c r="AI2" t="s">
        <v>81</v>
      </c>
      <c r="AJ2" t="s">
        <v>82</v>
      </c>
      <c r="AK2" t="s">
        <v>81</v>
      </c>
      <c r="AL2" t="s">
        <v>83</v>
      </c>
    </row>
    <row r="3" spans="1:38">
      <c r="A3" t="s">
        <v>11</v>
      </c>
      <c r="B3">
        <v>0.11563534</v>
      </c>
      <c r="C3">
        <v>0.00465608</v>
      </c>
      <c r="D3">
        <v>0.35728222</v>
      </c>
      <c r="E3">
        <v>0.00701052</v>
      </c>
      <c r="F3">
        <v>5.69329023</v>
      </c>
      <c r="G3">
        <v>0.21772222</v>
      </c>
      <c r="H3">
        <v>0.10188364</v>
      </c>
      <c r="I3">
        <v>0.00698088</v>
      </c>
      <c r="K3" t="s">
        <v>11</v>
      </c>
      <c r="L3">
        <v>147.263731825525</v>
      </c>
      <c r="M3">
        <v>153.7277221347784</v>
      </c>
      <c r="N3">
        <v>6</v>
      </c>
      <c r="O3">
        <v>1</v>
      </c>
      <c r="Q3" t="s">
        <v>11</v>
      </c>
      <c r="R3">
        <v>1889.8</v>
      </c>
      <c r="S3">
        <v>71.59999999999999</v>
      </c>
      <c r="T3">
        <v>1969.3</v>
      </c>
      <c r="U3">
        <v>33.3</v>
      </c>
      <c r="V3">
        <v>1930.4</v>
      </c>
      <c r="W3">
        <v>33.02</v>
      </c>
      <c r="X3">
        <v>1961</v>
      </c>
      <c r="Y3">
        <v>128.06</v>
      </c>
      <c r="AA3" t="s">
        <v>11</v>
      </c>
      <c r="AB3">
        <v>0.00349044</v>
      </c>
      <c r="AC3">
        <v>0.10188364</v>
      </c>
      <c r="AD3">
        <v>0.10886111</v>
      </c>
      <c r="AE3">
        <v>5.69329023</v>
      </c>
      <c r="AF3">
        <v>1.791704109138768</v>
      </c>
      <c r="AH3" t="s">
        <v>11</v>
      </c>
      <c r="AI3">
        <f>100*  0.00349044/AVERAGE($AJ$3:$AJ$13)</f>
        <v>0</v>
      </c>
      <c r="AJ3">
        <v>9.815118501851721</v>
      </c>
      <c r="AK3">
        <f>100*  0.10886111/AVERAGE($AL$3:$AL$13)</f>
        <v>0</v>
      </c>
      <c r="AL3">
        <v>0.1756453578864888</v>
      </c>
    </row>
    <row r="4" spans="1:38">
      <c r="A4" t="s">
        <v>12</v>
      </c>
      <c r="B4">
        <v>0.12021659</v>
      </c>
      <c r="C4">
        <v>0.00592414</v>
      </c>
      <c r="D4">
        <v>0.35017151</v>
      </c>
      <c r="E4">
        <v>0.00822996</v>
      </c>
      <c r="F4">
        <v>5.80377007</v>
      </c>
      <c r="G4">
        <v>0.27175264</v>
      </c>
      <c r="H4">
        <v>0.09412779</v>
      </c>
      <c r="I4">
        <v>0.00767818</v>
      </c>
      <c r="K4" t="s">
        <v>12</v>
      </c>
      <c r="L4">
        <v>225.9097334410339</v>
      </c>
      <c r="M4">
        <v>124.7157447484255</v>
      </c>
      <c r="N4">
        <v>7</v>
      </c>
      <c r="O4">
        <v>2</v>
      </c>
      <c r="Q4" t="s">
        <v>12</v>
      </c>
      <c r="R4">
        <v>1959.4</v>
      </c>
      <c r="S4">
        <v>86.66</v>
      </c>
      <c r="T4">
        <v>1935.4</v>
      </c>
      <c r="U4">
        <v>39.3</v>
      </c>
      <c r="V4">
        <v>1947</v>
      </c>
      <c r="W4">
        <v>40.56</v>
      </c>
      <c r="X4">
        <v>1818.2</v>
      </c>
      <c r="Y4">
        <v>141.84</v>
      </c>
      <c r="AA4" t="s">
        <v>12</v>
      </c>
      <c r="AB4">
        <v>0.00383909</v>
      </c>
      <c r="AC4">
        <v>0.09412779</v>
      </c>
      <c r="AD4">
        <v>0.13587632</v>
      </c>
      <c r="AE4">
        <v>5.80377007</v>
      </c>
      <c r="AF4">
        <v>1.742115134387912</v>
      </c>
      <c r="AH4" t="s">
        <v>12</v>
      </c>
      <c r="AI4">
        <f>100*  0.00383909/AVERAGE($AJ$3:$AJ$13)</f>
        <v>0</v>
      </c>
      <c r="AJ4">
        <v>10.6238550804178</v>
      </c>
      <c r="AK4">
        <f>100*  0.13587632/AVERAGE($AL$3:$AL$13)</f>
        <v>0</v>
      </c>
      <c r="AL4">
        <v>0.1723017948572866</v>
      </c>
    </row>
    <row r="5" spans="1:38">
      <c r="A5" t="s">
        <v>13</v>
      </c>
      <c r="B5">
        <v>0.05949974</v>
      </c>
      <c r="C5">
        <v>0.00331614</v>
      </c>
      <c r="D5">
        <v>0.1063425</v>
      </c>
      <c r="E5">
        <v>0.00225144</v>
      </c>
      <c r="F5">
        <v>0.87193489</v>
      </c>
      <c r="G5">
        <v>0.0462834</v>
      </c>
      <c r="H5">
        <v>0.03391796</v>
      </c>
      <c r="I5">
        <v>0.00198456</v>
      </c>
      <c r="K5" t="s">
        <v>13</v>
      </c>
      <c r="L5">
        <v>59.41235864297253</v>
      </c>
      <c r="M5">
        <v>59.60674993210968</v>
      </c>
      <c r="N5">
        <v>8</v>
      </c>
      <c r="O5">
        <v>3</v>
      </c>
      <c r="Q5" t="s">
        <v>13</v>
      </c>
      <c r="R5">
        <v>585.4</v>
      </c>
      <c r="S5">
        <v>118.72</v>
      </c>
      <c r="T5">
        <v>651.5</v>
      </c>
      <c r="U5">
        <v>13.12</v>
      </c>
      <c r="V5">
        <v>636.6</v>
      </c>
      <c r="W5">
        <v>25.1</v>
      </c>
      <c r="X5">
        <v>674.2</v>
      </c>
      <c r="Y5">
        <v>38.8</v>
      </c>
      <c r="AA5" t="s">
        <v>13</v>
      </c>
      <c r="AB5">
        <v>0.0009922799999999999</v>
      </c>
      <c r="AC5">
        <v>0.03391796</v>
      </c>
      <c r="AD5">
        <v>0.0231417</v>
      </c>
      <c r="AE5">
        <v>0.87193489</v>
      </c>
      <c r="AF5">
        <v>1.102283511600381</v>
      </c>
      <c r="AH5" t="s">
        <v>13</v>
      </c>
      <c r="AI5">
        <f>100*  0.00099228/AVERAGE($AJ$3:$AJ$13)</f>
        <v>0</v>
      </c>
      <c r="AJ5">
        <v>29.48290522189424</v>
      </c>
      <c r="AK5">
        <f>100*  0.02314170/AVERAGE($AL$3:$AL$13)</f>
        <v>0</v>
      </c>
      <c r="AL5">
        <v>1.146874625007837</v>
      </c>
    </row>
    <row r="6" spans="1:38">
      <c r="A6" t="s">
        <v>14</v>
      </c>
      <c r="B6">
        <v>0.12029696</v>
      </c>
      <c r="C6">
        <v>0.00551768</v>
      </c>
      <c r="D6">
        <v>0.36222491</v>
      </c>
      <c r="E6">
        <v>0.00743168</v>
      </c>
      <c r="F6">
        <v>6.00305462</v>
      </c>
      <c r="G6">
        <v>0.26513962</v>
      </c>
      <c r="H6">
        <v>0.08252787</v>
      </c>
      <c r="I6">
        <v>0.00759682</v>
      </c>
      <c r="K6" t="s">
        <v>14</v>
      </c>
      <c r="L6">
        <v>214.4436591276252</v>
      </c>
      <c r="M6">
        <v>447.0440456356368</v>
      </c>
      <c r="N6">
        <v>9</v>
      </c>
      <c r="O6">
        <v>4</v>
      </c>
      <c r="Q6" t="s">
        <v>14</v>
      </c>
      <c r="R6">
        <v>1960.6</v>
      </c>
      <c r="S6">
        <v>80.73999999999999</v>
      </c>
      <c r="T6">
        <v>1992.7</v>
      </c>
      <c r="U6">
        <v>35.16</v>
      </c>
      <c r="V6">
        <v>1976.3</v>
      </c>
      <c r="W6">
        <v>38.44</v>
      </c>
      <c r="X6">
        <v>1602.8</v>
      </c>
      <c r="Y6">
        <v>141.84</v>
      </c>
      <c r="AA6" t="s">
        <v>14</v>
      </c>
      <c r="AB6">
        <v>0.00379841</v>
      </c>
      <c r="AC6">
        <v>0.08252787</v>
      </c>
      <c r="AD6">
        <v>0.13256981</v>
      </c>
      <c r="AE6">
        <v>6.00305462</v>
      </c>
      <c r="AF6">
        <v>2.084149484723029</v>
      </c>
      <c r="AH6" t="s">
        <v>14</v>
      </c>
      <c r="AI6">
        <f>100*  0.00379841/AVERAGE($AJ$3:$AJ$13)</f>
        <v>0</v>
      </c>
      <c r="AJ6">
        <v>12.11711873819111</v>
      </c>
      <c r="AK6">
        <f>100*  0.13256981/AVERAGE($AL$3:$AL$13)</f>
        <v>0</v>
      </c>
      <c r="AL6">
        <v>0.1665818592868309</v>
      </c>
    </row>
    <row r="7" spans="1:38">
      <c r="A7" t="s">
        <v>15</v>
      </c>
      <c r="B7">
        <v>0.05195046</v>
      </c>
      <c r="C7">
        <v>0.00242448</v>
      </c>
      <c r="D7">
        <v>0.05077894</v>
      </c>
      <c r="E7">
        <v>0.00090366</v>
      </c>
      <c r="F7">
        <v>0.36345565</v>
      </c>
      <c r="G7">
        <v>0.01624706</v>
      </c>
      <c r="H7">
        <v>0.01597208</v>
      </c>
      <c r="I7">
        <v>0.0009670599999999999</v>
      </c>
      <c r="K7" t="s">
        <v>15</v>
      </c>
      <c r="L7">
        <v>163.1502423263328</v>
      </c>
      <c r="M7">
        <v>203.9708261801072</v>
      </c>
      <c r="N7">
        <v>10</v>
      </c>
      <c r="O7">
        <v>5</v>
      </c>
      <c r="Q7" t="s">
        <v>15</v>
      </c>
      <c r="R7">
        <v>283.2</v>
      </c>
      <c r="S7">
        <v>104.96</v>
      </c>
      <c r="T7">
        <v>319.3</v>
      </c>
      <c r="U7">
        <v>5.54</v>
      </c>
      <c r="V7">
        <v>314.8</v>
      </c>
      <c r="W7">
        <v>12.1</v>
      </c>
      <c r="X7">
        <v>320.3</v>
      </c>
      <c r="Y7">
        <v>19.24</v>
      </c>
      <c r="AA7" t="s">
        <v>15</v>
      </c>
      <c r="AB7">
        <v>0.00048353</v>
      </c>
      <c r="AC7">
        <v>0.01597208</v>
      </c>
      <c r="AD7">
        <v>0.00812353</v>
      </c>
      <c r="AE7">
        <v>0.36345565</v>
      </c>
      <c r="AF7">
        <v>1.35446748367532</v>
      </c>
      <c r="AH7" t="s">
        <v>15</v>
      </c>
      <c r="AI7">
        <f>100*  0.00048353/AVERAGE($AJ$3:$AJ$13)</f>
        <v>0</v>
      </c>
      <c r="AJ7">
        <v>62.60925314674107</v>
      </c>
      <c r="AK7">
        <f>100*  0.00812353/AVERAGE($AL$3:$AL$13)</f>
        <v>0</v>
      </c>
      <c r="AL7">
        <v>2.751367326384938</v>
      </c>
    </row>
    <row r="8" spans="1:38">
      <c r="A8" t="s">
        <v>19</v>
      </c>
      <c r="B8">
        <v>0.05466128</v>
      </c>
      <c r="C8">
        <v>0.00582414</v>
      </c>
      <c r="D8">
        <v>0.05260981</v>
      </c>
      <c r="E8">
        <v>0.00193918</v>
      </c>
      <c r="F8">
        <v>0.39615905</v>
      </c>
      <c r="G8">
        <v>0.04001812</v>
      </c>
      <c r="H8">
        <v>0.01442199</v>
      </c>
      <c r="I8">
        <v>0.00097012</v>
      </c>
      <c r="K8" t="s">
        <v>19</v>
      </c>
      <c r="L8">
        <v>143.6185421856385</v>
      </c>
      <c r="M8">
        <v>82.30967219657768</v>
      </c>
      <c r="N8">
        <v>16</v>
      </c>
      <c r="O8">
        <v>6</v>
      </c>
      <c r="Q8" t="s">
        <v>19</v>
      </c>
      <c r="R8">
        <v>398.4</v>
      </c>
      <c r="S8">
        <v>229.66</v>
      </c>
      <c r="T8">
        <v>330.5</v>
      </c>
      <c r="U8">
        <v>11.88</v>
      </c>
      <c r="V8">
        <v>338.9</v>
      </c>
      <c r="W8">
        <v>29.1</v>
      </c>
      <c r="X8">
        <v>289.4</v>
      </c>
      <c r="Y8">
        <v>19.32</v>
      </c>
      <c r="AA8" t="s">
        <v>19</v>
      </c>
      <c r="AB8">
        <v>0.00048506</v>
      </c>
      <c r="AC8">
        <v>0.01442199</v>
      </c>
      <c r="AD8">
        <v>0.02000906</v>
      </c>
      <c r="AE8">
        <v>0.39615905</v>
      </c>
      <c r="AF8">
        <v>0.6659063670013972</v>
      </c>
      <c r="AH8" t="s">
        <v>19</v>
      </c>
      <c r="AI8">
        <f>100*  0.00048506/AVERAGE($AJ$3:$AJ$13)</f>
        <v>0</v>
      </c>
      <c r="AJ8">
        <v>69.33855868711599</v>
      </c>
      <c r="AK8">
        <f>100*  0.02000906/AVERAGE($AL$3:$AL$13)</f>
        <v>0</v>
      </c>
      <c r="AL8">
        <v>2.524238686456866</v>
      </c>
    </row>
    <row r="9" spans="1:38">
      <c r="A9" t="s">
        <v>20</v>
      </c>
      <c r="B9">
        <v>0.05617556</v>
      </c>
      <c r="C9">
        <v>0.0022341</v>
      </c>
      <c r="D9">
        <v>0.04706841</v>
      </c>
      <c r="E9">
        <v>0.00074662</v>
      </c>
      <c r="F9">
        <v>0.36441147</v>
      </c>
      <c r="G9">
        <v>0.01352128</v>
      </c>
      <c r="H9">
        <v>0.01525463</v>
      </c>
      <c r="I9">
        <v>0.00092432</v>
      </c>
      <c r="K9" t="s">
        <v>20</v>
      </c>
      <c r="L9">
        <v>740.6000216614318</v>
      </c>
      <c r="M9">
        <v>717.0088272667911</v>
      </c>
      <c r="N9">
        <v>17</v>
      </c>
      <c r="O9">
        <v>7</v>
      </c>
      <c r="Q9" t="s">
        <v>20</v>
      </c>
      <c r="R9">
        <v>458.5</v>
      </c>
      <c r="S9">
        <v>87.58</v>
      </c>
      <c r="T9">
        <v>296.5</v>
      </c>
      <c r="U9">
        <v>4.6</v>
      </c>
      <c r="V9">
        <v>315.5</v>
      </c>
      <c r="W9">
        <v>10.06</v>
      </c>
      <c r="X9">
        <v>306</v>
      </c>
      <c r="Y9">
        <v>18.4</v>
      </c>
      <c r="AA9" t="s">
        <v>20</v>
      </c>
      <c r="AB9">
        <v>0.00046216</v>
      </c>
      <c r="AC9">
        <v>0.01525463</v>
      </c>
      <c r="AD9">
        <v>0.00676064</v>
      </c>
      <c r="AE9">
        <v>0.36441147</v>
      </c>
      <c r="AF9">
        <v>1.633032784651264</v>
      </c>
      <c r="AH9" t="s">
        <v>20</v>
      </c>
      <c r="AI9">
        <f>100*  0.00046216/AVERAGE($AJ$3:$AJ$13)</f>
        <v>0</v>
      </c>
      <c r="AJ9">
        <v>65.55386790764508</v>
      </c>
      <c r="AK9">
        <f>100*  0.00676064/AVERAGE($AL$3:$AL$13)</f>
        <v>0</v>
      </c>
      <c r="AL9">
        <v>2.74415072610091</v>
      </c>
    </row>
    <row r="10" spans="1:38">
      <c r="A10" t="s">
        <v>21</v>
      </c>
      <c r="B10">
        <v>0.11463034</v>
      </c>
      <c r="C10">
        <v>0.0033994</v>
      </c>
      <c r="D10">
        <v>0.32144743</v>
      </c>
      <c r="E10">
        <v>0.00462072</v>
      </c>
      <c r="F10">
        <v>5.07615614</v>
      </c>
      <c r="G10">
        <v>0.1392067</v>
      </c>
      <c r="H10">
        <v>0.08983700999999999</v>
      </c>
      <c r="I10">
        <v>0.00511862</v>
      </c>
      <c r="K10" t="s">
        <v>21</v>
      </c>
      <c r="L10">
        <v>223.9542943788585</v>
      </c>
      <c r="M10">
        <v>462.2467149846344</v>
      </c>
      <c r="N10">
        <v>18</v>
      </c>
      <c r="O10">
        <v>8</v>
      </c>
      <c r="Q10" t="s">
        <v>21</v>
      </c>
      <c r="R10">
        <v>1874.1</v>
      </c>
      <c r="S10">
        <v>53</v>
      </c>
      <c r="T10">
        <v>1796.8</v>
      </c>
      <c r="U10">
        <v>22.54</v>
      </c>
      <c r="V10">
        <v>1832.1</v>
      </c>
      <c r="W10">
        <v>23.26</v>
      </c>
      <c r="X10">
        <v>1738.8</v>
      </c>
      <c r="Y10">
        <v>94.94</v>
      </c>
      <c r="AA10" t="s">
        <v>21</v>
      </c>
      <c r="AB10">
        <v>0.00255931</v>
      </c>
      <c r="AC10">
        <v>0.08983700999999999</v>
      </c>
      <c r="AD10">
        <v>0.06960334999999999</v>
      </c>
      <c r="AE10">
        <v>5.07615614</v>
      </c>
      <c r="AF10">
        <v>2.077650219303477</v>
      </c>
      <c r="AH10" t="s">
        <v>21</v>
      </c>
      <c r="AI10">
        <f>100*  0.00255931/AVERAGE($AJ$3:$AJ$13)</f>
        <v>0</v>
      </c>
      <c r="AJ10">
        <v>11.13126984079279</v>
      </c>
      <c r="AK10">
        <f>100*  0.06960335/AVERAGE($AL$3:$AL$13)</f>
        <v>0</v>
      </c>
      <c r="AL10">
        <v>0.1969994563642402</v>
      </c>
    </row>
    <row r="11" spans="1:38">
      <c r="A11" t="s">
        <v>22</v>
      </c>
      <c r="B11">
        <v>0.0487423</v>
      </c>
      <c r="C11">
        <v>0.00242174</v>
      </c>
      <c r="D11">
        <v>0.02964561</v>
      </c>
      <c r="E11">
        <v>0.0005285</v>
      </c>
      <c r="F11">
        <v>0.19919357</v>
      </c>
      <c r="G11">
        <v>0.009337720000000001</v>
      </c>
      <c r="H11">
        <v>0.009199850000000001</v>
      </c>
      <c r="I11">
        <v>0.00047524</v>
      </c>
      <c r="K11" t="s">
        <v>22</v>
      </c>
      <c r="L11">
        <v>706.2222462904798</v>
      </c>
      <c r="M11">
        <v>331.5004379080266</v>
      </c>
      <c r="N11">
        <v>19</v>
      </c>
      <c r="O11">
        <v>9</v>
      </c>
      <c r="Q11" t="s">
        <v>22</v>
      </c>
      <c r="R11">
        <v>135.5</v>
      </c>
      <c r="S11">
        <v>114.72</v>
      </c>
      <c r="T11">
        <v>188.3</v>
      </c>
      <c r="U11">
        <v>3.3</v>
      </c>
      <c r="V11">
        <v>184.4</v>
      </c>
      <c r="W11">
        <v>7.9</v>
      </c>
      <c r="X11">
        <v>185.1</v>
      </c>
      <c r="Y11">
        <v>9.52</v>
      </c>
      <c r="AA11" t="s">
        <v>22</v>
      </c>
      <c r="AB11">
        <v>0.00023762</v>
      </c>
      <c r="AC11">
        <v>0.009199850000000001</v>
      </c>
      <c r="AD11">
        <v>0.00466886</v>
      </c>
      <c r="AE11">
        <v>0.19919357</v>
      </c>
      <c r="AF11">
        <v>1.101962229293522</v>
      </c>
      <c r="AH11" t="s">
        <v>22</v>
      </c>
      <c r="AI11">
        <f>100*  0.00023762/AVERAGE($AJ$3:$AJ$13)</f>
        <v>0</v>
      </c>
      <c r="AJ11">
        <v>108.6974244145285</v>
      </c>
      <c r="AK11">
        <f>100*  0.00466886/AVERAGE($AL$3:$AL$13)</f>
        <v>0</v>
      </c>
      <c r="AL11">
        <v>5.020242370273298</v>
      </c>
    </row>
    <row r="12" spans="1:38">
      <c r="A12" t="s">
        <v>23</v>
      </c>
      <c r="B12">
        <v>0.055625</v>
      </c>
      <c r="C12">
        <v>0.00456814</v>
      </c>
      <c r="D12">
        <v>0.04736411</v>
      </c>
      <c r="E12">
        <v>0.00134972</v>
      </c>
      <c r="F12">
        <v>0.36326614</v>
      </c>
      <c r="G12">
        <v>0.02815476</v>
      </c>
      <c r="H12">
        <v>0.01407153</v>
      </c>
      <c r="I12">
        <v>0.00117122</v>
      </c>
      <c r="K12" t="s">
        <v>23</v>
      </c>
      <c r="L12">
        <v>76.4139499620925</v>
      </c>
      <c r="M12">
        <v>87.77386175645543</v>
      </c>
      <c r="N12">
        <v>20</v>
      </c>
      <c r="O12">
        <v>10</v>
      </c>
      <c r="Q12" t="s">
        <v>23</v>
      </c>
      <c r="R12">
        <v>437.1</v>
      </c>
      <c r="S12">
        <v>177.8</v>
      </c>
      <c r="T12">
        <v>298.3</v>
      </c>
      <c r="U12">
        <v>8.300000000000001</v>
      </c>
      <c r="V12">
        <v>314.7</v>
      </c>
      <c r="W12">
        <v>20.98</v>
      </c>
      <c r="X12">
        <v>282.4</v>
      </c>
      <c r="Y12">
        <v>23.34</v>
      </c>
      <c r="AA12" t="s">
        <v>23</v>
      </c>
      <c r="AB12">
        <v>0.00058561</v>
      </c>
      <c r="AC12">
        <v>0.01407153</v>
      </c>
      <c r="AD12">
        <v>0.01407738</v>
      </c>
      <c r="AE12">
        <v>0.36326614</v>
      </c>
      <c r="AF12">
        <v>1.07391584091968</v>
      </c>
      <c r="AH12" t="s">
        <v>23</v>
      </c>
      <c r="AI12">
        <f>100*  0.00058561/AVERAGE($AJ$3:$AJ$13)</f>
        <v>0</v>
      </c>
      <c r="AJ12">
        <v>71.06547759909547</v>
      </c>
      <c r="AK12">
        <f>100*  0.01407738/AVERAGE($AL$3:$AL$13)</f>
        <v>0</v>
      </c>
      <c r="AL12">
        <v>2.752802669690051</v>
      </c>
    </row>
    <row r="13" spans="1:38">
      <c r="A13" t="s">
        <v>24</v>
      </c>
      <c r="B13">
        <v>0.11330287</v>
      </c>
      <c r="C13">
        <v>0.00360594</v>
      </c>
      <c r="D13">
        <v>0.3320339</v>
      </c>
      <c r="E13">
        <v>0.00502702</v>
      </c>
      <c r="F13">
        <v>5.1865201</v>
      </c>
      <c r="G13">
        <v>0.15074648</v>
      </c>
      <c r="H13">
        <v>0.09542567</v>
      </c>
      <c r="I13">
        <v>0.00545816</v>
      </c>
      <c r="K13" t="s">
        <v>24</v>
      </c>
      <c r="L13">
        <v>60.28376475685043</v>
      </c>
      <c r="M13">
        <v>81.77470513487708</v>
      </c>
      <c r="N13">
        <v>21</v>
      </c>
      <c r="O13">
        <v>11</v>
      </c>
      <c r="Q13" t="s">
        <v>24</v>
      </c>
      <c r="R13">
        <v>1853</v>
      </c>
      <c r="S13">
        <v>56.98</v>
      </c>
      <c r="T13">
        <v>1848.2</v>
      </c>
      <c r="U13">
        <v>24.32</v>
      </c>
      <c r="V13">
        <v>1850.4</v>
      </c>
      <c r="W13">
        <v>24.74</v>
      </c>
      <c r="X13">
        <v>1842.2</v>
      </c>
      <c r="Y13">
        <v>100.72</v>
      </c>
      <c r="AA13" t="s">
        <v>24</v>
      </c>
      <c r="AB13">
        <v>0.00272908</v>
      </c>
      <c r="AC13">
        <v>0.09542567</v>
      </c>
      <c r="AD13">
        <v>0.07537323999999999</v>
      </c>
      <c r="AE13">
        <v>5.1865201</v>
      </c>
      <c r="AF13">
        <v>1.967931284659534</v>
      </c>
      <c r="AH13" t="s">
        <v>24</v>
      </c>
      <c r="AI13">
        <f>100*  0.00272908/AVERAGE($AJ$3:$AJ$13)</f>
        <v>0</v>
      </c>
      <c r="AJ13">
        <v>10.47936053265332</v>
      </c>
      <c r="AK13">
        <f>100*  0.07537324/AVERAGE($AL$3:$AL$13)</f>
        <v>0</v>
      </c>
      <c r="AL13">
        <v>0.1928075049781452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7"/>
  <sheetViews>
    <sheetView workbookViewId="0"/>
  </sheetViews>
  <sheetFormatPr defaultRowHeight="15"/>
  <sheetData>
    <row r="1" spans="1:25">
      <c r="A1" t="s">
        <v>73</v>
      </c>
      <c r="K1" t="s">
        <v>74</v>
      </c>
      <c r="Q1" t="s">
        <v>77</v>
      </c>
    </row>
    <row r="2" spans="1:25">
      <c r="A2" t="s">
        <v>0</v>
      </c>
      <c r="B2" t="s">
        <v>1</v>
      </c>
      <c r="C2" t="s">
        <v>72</v>
      </c>
      <c r="D2" t="s">
        <v>3</v>
      </c>
      <c r="E2" t="s">
        <v>72</v>
      </c>
      <c r="F2" t="s">
        <v>4</v>
      </c>
      <c r="G2" t="s">
        <v>72</v>
      </c>
      <c r="H2" t="s">
        <v>5</v>
      </c>
      <c r="I2" t="s">
        <v>72</v>
      </c>
      <c r="K2" t="s">
        <v>0</v>
      </c>
      <c r="L2" t="s">
        <v>70</v>
      </c>
      <c r="M2" t="s">
        <v>71</v>
      </c>
      <c r="N2" t="s">
        <v>75</v>
      </c>
      <c r="O2" t="s">
        <v>76</v>
      </c>
      <c r="Q2" t="s">
        <v>0</v>
      </c>
      <c r="R2" t="s">
        <v>1</v>
      </c>
      <c r="S2" t="s">
        <v>72</v>
      </c>
      <c r="T2" t="s">
        <v>3</v>
      </c>
      <c r="U2" t="s">
        <v>72</v>
      </c>
      <c r="V2" t="s">
        <v>4</v>
      </c>
      <c r="W2" t="s">
        <v>72</v>
      </c>
      <c r="X2" t="s">
        <v>5</v>
      </c>
      <c r="Y2" t="s">
        <v>72</v>
      </c>
    </row>
    <row r="3" spans="1:25">
      <c r="A3" t="s">
        <v>18</v>
      </c>
      <c r="B3">
        <v>0.06407812</v>
      </c>
      <c r="C3">
        <v>0.00302492</v>
      </c>
      <c r="D3">
        <v>0.12544698</v>
      </c>
      <c r="E3">
        <v>0.00241356</v>
      </c>
      <c r="F3">
        <v>1.10773993</v>
      </c>
      <c r="G3">
        <v>0.04916194</v>
      </c>
      <c r="H3">
        <v>0.04003982</v>
      </c>
      <c r="I3">
        <v>0.00222432</v>
      </c>
      <c r="K3" t="s">
        <v>18</v>
      </c>
      <c r="L3">
        <v>87.11686342467237</v>
      </c>
      <c r="M3">
        <v>98.27606681023845</v>
      </c>
      <c r="N3">
        <v>15</v>
      </c>
      <c r="O3">
        <v>1</v>
      </c>
      <c r="Q3" t="s">
        <v>18</v>
      </c>
      <c r="R3">
        <v>744.2</v>
      </c>
      <c r="S3">
        <v>98.26000000000001</v>
      </c>
      <c r="T3">
        <v>761.8</v>
      </c>
      <c r="U3">
        <v>13.82</v>
      </c>
      <c r="V3">
        <v>757.1</v>
      </c>
      <c r="W3">
        <v>23.68</v>
      </c>
      <c r="X3">
        <v>793.5</v>
      </c>
      <c r="Y3">
        <v>43.22</v>
      </c>
    </row>
    <row r="4" spans="1:25">
      <c r="A4" t="s">
        <v>27</v>
      </c>
      <c r="B4">
        <v>0.06513946</v>
      </c>
      <c r="C4">
        <v>0.00366578</v>
      </c>
      <c r="D4">
        <v>0.12486185</v>
      </c>
      <c r="E4">
        <v>0.0028507</v>
      </c>
      <c r="F4">
        <v>1.12118983</v>
      </c>
      <c r="G4">
        <v>0.05947496</v>
      </c>
      <c r="H4">
        <v>0.03820662</v>
      </c>
      <c r="I4">
        <v>0.00235462</v>
      </c>
      <c r="K4" t="s">
        <v>27</v>
      </c>
      <c r="L4">
        <v>59.21120354300078</v>
      </c>
      <c r="M4">
        <v>93.73178658695703</v>
      </c>
      <c r="N4">
        <v>26</v>
      </c>
      <c r="O4">
        <v>2</v>
      </c>
      <c r="Q4" t="s">
        <v>27</v>
      </c>
      <c r="R4">
        <v>778.8</v>
      </c>
      <c r="S4">
        <v>116.14</v>
      </c>
      <c r="T4">
        <v>758.5</v>
      </c>
      <c r="U4">
        <v>16.34</v>
      </c>
      <c r="V4">
        <v>763.5</v>
      </c>
      <c r="W4">
        <v>28.46</v>
      </c>
      <c r="X4">
        <v>757.9</v>
      </c>
      <c r="Y4">
        <v>45.84</v>
      </c>
    </row>
    <row r="5" spans="1:25">
      <c r="A5" t="s">
        <v>37</v>
      </c>
      <c r="B5">
        <v>0.0637258</v>
      </c>
      <c r="C5">
        <v>0.00258144</v>
      </c>
      <c r="D5">
        <v>0.12066345</v>
      </c>
      <c r="E5">
        <v>0.00202608</v>
      </c>
      <c r="F5">
        <v>1.06004989</v>
      </c>
      <c r="G5">
        <v>0.0404439</v>
      </c>
      <c r="H5">
        <v>0.03640569</v>
      </c>
      <c r="I5">
        <v>0.00162488</v>
      </c>
      <c r="K5" t="s">
        <v>37</v>
      </c>
      <c r="L5">
        <v>67.24667410781622</v>
      </c>
      <c r="M5">
        <v>94.10077549957792</v>
      </c>
      <c r="N5">
        <v>37</v>
      </c>
      <c r="O5">
        <v>3</v>
      </c>
      <c r="Q5" t="s">
        <v>37</v>
      </c>
      <c r="R5">
        <v>732.5</v>
      </c>
      <c r="S5">
        <v>84.66</v>
      </c>
      <c r="T5">
        <v>734.4</v>
      </c>
      <c r="U5">
        <v>11.66</v>
      </c>
      <c r="V5">
        <v>733.8</v>
      </c>
      <c r="W5">
        <v>19.94</v>
      </c>
      <c r="X5">
        <v>722.8</v>
      </c>
      <c r="Y5">
        <v>31.68</v>
      </c>
    </row>
    <row r="6" spans="1:25">
      <c r="A6" t="s">
        <v>48</v>
      </c>
      <c r="B6">
        <v>0.06834485</v>
      </c>
      <c r="C6">
        <v>0.0029916</v>
      </c>
      <c r="D6">
        <v>0.12312954</v>
      </c>
      <c r="E6">
        <v>0.00226778</v>
      </c>
      <c r="F6">
        <v>1.16059244</v>
      </c>
      <c r="G6">
        <v>0.04788602</v>
      </c>
      <c r="H6">
        <v>0.03739464</v>
      </c>
      <c r="I6">
        <v>0.00190828</v>
      </c>
      <c r="K6" t="s">
        <v>48</v>
      </c>
      <c r="L6">
        <v>80.06515236769627</v>
      </c>
      <c r="M6">
        <v>106.9309353188976</v>
      </c>
      <c r="N6">
        <v>49</v>
      </c>
      <c r="O6">
        <v>4</v>
      </c>
      <c r="Q6" t="s">
        <v>48</v>
      </c>
      <c r="R6">
        <v>879</v>
      </c>
      <c r="S6">
        <v>89.28</v>
      </c>
      <c r="T6">
        <v>748.6</v>
      </c>
      <c r="U6">
        <v>13.02</v>
      </c>
      <c r="V6">
        <v>782.2</v>
      </c>
      <c r="W6">
        <v>22.5</v>
      </c>
      <c r="X6">
        <v>742</v>
      </c>
      <c r="Y6">
        <v>37.18</v>
      </c>
    </row>
    <row r="7" spans="1:25">
      <c r="A7" t="s">
        <v>57</v>
      </c>
      <c r="B7">
        <v>0.06489136</v>
      </c>
      <c r="C7">
        <v>0.00250388</v>
      </c>
      <c r="D7">
        <v>0.12075721</v>
      </c>
      <c r="E7">
        <v>0.00198948</v>
      </c>
      <c r="F7">
        <v>1.08011377</v>
      </c>
      <c r="G7">
        <v>0.0391635</v>
      </c>
      <c r="H7">
        <v>0.03629819</v>
      </c>
      <c r="I7">
        <v>0.00162214</v>
      </c>
      <c r="K7" t="s">
        <v>57</v>
      </c>
      <c r="L7">
        <v>72.14901370972407</v>
      </c>
      <c r="M7">
        <v>102.2848354825563</v>
      </c>
      <c r="N7">
        <v>60</v>
      </c>
      <c r="O7">
        <v>5</v>
      </c>
      <c r="Q7" t="s">
        <v>57</v>
      </c>
      <c r="R7">
        <v>770.8</v>
      </c>
      <c r="S7">
        <v>80.2</v>
      </c>
      <c r="T7">
        <v>734.9</v>
      </c>
      <c r="U7">
        <v>11.44</v>
      </c>
      <c r="V7">
        <v>743.7</v>
      </c>
      <c r="W7">
        <v>19.12</v>
      </c>
      <c r="X7">
        <v>720.7</v>
      </c>
      <c r="Y7">
        <v>31.64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Ratios raw</vt:lpstr>
      <vt:lpstr>Ages raw</vt:lpstr>
      <vt:lpstr>ToBeCommonLeadCorrected</vt:lpstr>
      <vt:lpstr>Report</vt:lpstr>
      <vt:lpstr>STDGJ</vt:lpstr>
      <vt:lpstr>91500</vt:lpstr>
      <vt:lpstr>610</vt:lpstr>
      <vt:lpstr>MIR1</vt:lpstr>
      <vt:lpstr>MT</vt:lpstr>
      <vt:lpstr>MIX1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2017-10-16T09:46:09Z</dcterms:created>
  <dcterms:modified xsi:type="dcterms:W3CDTF">2017-10-16T09:46:09Z</dcterms:modified>
</cp:coreProperties>
</file>