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tios raw" sheetId="1" r:id="rId1"/>
    <sheet name="Ages raw" sheetId="2" r:id="rId2"/>
    <sheet name="ToBeCommonLeadCorrected" sheetId="3" r:id="rId3"/>
    <sheet name="Report" sheetId="4" r:id="rId4"/>
    <sheet name="STDGJ" sheetId="5" r:id="rId5"/>
    <sheet name="91500" sheetId="6" r:id="rId6"/>
    <sheet name="MT" sheetId="7" r:id="rId7"/>
    <sheet name="INT1" sheetId="8" r:id="rId8"/>
    <sheet name="INT2" sheetId="9" r:id="rId9"/>
  </sheets>
  <calcPr calcId="124519" fullCalcOnLoad="1"/>
</workbook>
</file>

<file path=xl/sharedStrings.xml><?xml version="1.0" encoding="utf-8"?>
<sst xmlns="http://schemas.openxmlformats.org/spreadsheetml/2006/main" count="902" uniqueCount="94">
  <si>
    <t>Analysis_#</t>
  </si>
  <si>
    <t>Pb207/Pb206</t>
  </si>
  <si>
    <t>1 sigma</t>
  </si>
  <si>
    <t>Pb206/U238</t>
  </si>
  <si>
    <t>Pb207/U235</t>
  </si>
  <si>
    <t>Pb208/Th232</t>
  </si>
  <si>
    <t>STDGJ-01</t>
  </si>
  <si>
    <t>STDGJ-02</t>
  </si>
  <si>
    <t>91500-01</t>
  </si>
  <si>
    <t>MT-01</t>
  </si>
  <si>
    <t>INT1-01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</si>
  <si>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</si>
  <si>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</si>
  <si>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</si>
  <si>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</si>
  <si>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</si>
  <si>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</si>
  <si>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</si>
  <si>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</si>
  <si>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</si>
  <si>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STDGJ-03</t>
  </si>
  <si>
    <t>STDGJ-04</t>
  </si>
  <si>
    <t>91500-02</t>
  </si>
  <si>
    <t>MT-02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</si>
  <si>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</si>
  <si>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</si>
  <si>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</si>
  <si>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</si>
  <si>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</si>
  <si>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</si>
  <si>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</si>
  <si>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</si>
  <si>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</si>
  <si>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</si>
  <si>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</si>
  <si>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</si>
  <si>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</si>
  <si>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</si>
  <si>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STDGJ-05</t>
  </si>
  <si>
    <t>STDGJ-06</t>
  </si>
  <si>
    <t>91500-03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</si>
  <si>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</si>
  <si>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</si>
  <si>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</si>
  <si>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</si>
  <si>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</si>
  <si>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</si>
  <si>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</si>
  <si>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</si>
  <si>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</si>
  <si>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</si>
  <si>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</si>
  <si>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</si>
  <si>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</si>
  <si>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</si>
  <si>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</si>
  <si>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STDGJ-07</t>
  </si>
  <si>
    <t>STDGJ-08</t>
  </si>
  <si>
    <t>91500-04</t>
  </si>
  <si>
    <t>INT1-35</t>
  </si>
  <si>
    <t>INT2-01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</si>
  <si>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</si>
  <si>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</si>
  <si>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</si>
  <si>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</si>
  <si>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</si>
  <si>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</si>
  <si>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</si>
  <si>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</si>
  <si>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</si>
  <si>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</si>
  <si>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</si>
  <si>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</si>
  <si>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</si>
  <si>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</si>
  <si>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STDGJ-09</t>
  </si>
  <si>
    <t>STDGJ-10</t>
  </si>
  <si>
    <t>Pb206</t>
  </si>
  <si>
    <t>Pb207</t>
  </si>
  <si>
    <t>Pb208</t>
  </si>
  <si>
    <t>Th232</t>
  </si>
  <si>
    <t>U238</t>
  </si>
  <si>
    <t>2 sigma</t>
  </si>
  <si>
    <t>Ratios</t>
  </si>
  <si>
    <t>Concentrations</t>
  </si>
  <si>
    <t>Zircon number</t>
  </si>
  <si>
    <t>Sequence number</t>
  </si>
  <si>
    <t>Ages</t>
  </si>
  <si>
    <t>Normal Concordia Plots</t>
  </si>
  <si>
    <t>RHO</t>
  </si>
  <si>
    <t>Inverse Concordia Plots</t>
  </si>
  <si>
    <t>RSD</t>
  </si>
  <si>
    <t>Th232/Pb208</t>
  </si>
  <si>
    <t>U235/Pb207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</si>
</sst>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8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>
      <c r="A2" t="s">
        <v>6</v>
      </c>
      <c r="B2">
        <v>0.05925549</v>
      </c>
      <c r="C2">
        <v>0.00095706</v>
      </c>
      <c r="D2">
        <v>0.09762741</v>
      </c>
      <c r="E2">
        <v>0.00115974</v>
      </c>
      <c r="F2">
        <v>0.79753673</v>
      </c>
      <c r="G2">
        <v>0.01305311</v>
      </c>
      <c r="H2">
        <v>0.02956459</v>
      </c>
      <c r="I2">
        <v>0.0008474999999999999</v>
      </c>
    </row>
    <row r="3" spans="1:9">
      <c r="A3" t="s">
        <v>7</v>
      </c>
      <c r="B3">
        <v>0.06102176</v>
      </c>
      <c r="C3">
        <v>0.00102202</v>
      </c>
      <c r="D3">
        <v>0.09776538</v>
      </c>
      <c r="E3">
        <v>0.00114977</v>
      </c>
      <c r="F3">
        <v>0.82252294</v>
      </c>
      <c r="G3">
        <v>0.01379256</v>
      </c>
      <c r="H3">
        <v>0.03230873</v>
      </c>
      <c r="I3">
        <v>0.00096777</v>
      </c>
    </row>
    <row r="4" spans="1:9">
      <c r="A4" t="s">
        <v>8</v>
      </c>
      <c r="B4">
        <v>0.07356002</v>
      </c>
      <c r="C4">
        <v>0.00129452</v>
      </c>
      <c r="D4">
        <v>0.1761913</v>
      </c>
      <c r="E4">
        <v>0.00213131</v>
      </c>
      <c r="F4">
        <v>1.78690434</v>
      </c>
      <c r="G4">
        <v>0.03128593</v>
      </c>
      <c r="H4">
        <v>0.054222</v>
      </c>
      <c r="I4">
        <v>0.00124256</v>
      </c>
    </row>
    <row r="5" spans="1:9">
      <c r="A5" t="s">
        <v>9</v>
      </c>
      <c r="B5">
        <v>0.06426057</v>
      </c>
      <c r="C5">
        <v>0.0012023</v>
      </c>
      <c r="D5">
        <v>0.11813725</v>
      </c>
      <c r="E5">
        <v>0.00147579</v>
      </c>
      <c r="F5">
        <v>1.04662633</v>
      </c>
      <c r="G5">
        <v>0.0195741</v>
      </c>
      <c r="H5">
        <v>0.03630736</v>
      </c>
      <c r="I5">
        <v>0.00076258</v>
      </c>
    </row>
    <row r="6" spans="1:9">
      <c r="A6" t="s">
        <v>10</v>
      </c>
      <c r="B6">
        <v>0.14002734</v>
      </c>
      <c r="C6">
        <v>0.00202965</v>
      </c>
      <c r="D6">
        <v>0.4267382</v>
      </c>
      <c r="E6">
        <v>0.00509699</v>
      </c>
      <c r="F6">
        <v>8.23819447</v>
      </c>
      <c r="G6">
        <v>0.12225675</v>
      </c>
      <c r="H6">
        <v>0.12521042</v>
      </c>
      <c r="I6">
        <v>0.00274793</v>
      </c>
    </row>
    <row r="7" spans="1:9">
      <c r="A7" t="s">
        <v>11</v>
      </c>
      <c r="B7">
        <v>0.07467622</v>
      </c>
      <c r="C7">
        <v>0.00182117</v>
      </c>
      <c r="D7">
        <v>0.0632067</v>
      </c>
      <c r="E7">
        <v>0.00086021</v>
      </c>
      <c r="F7">
        <v>0.65076309</v>
      </c>
      <c r="G7">
        <v>0.01535627</v>
      </c>
      <c r="H7">
        <v>0.01979949</v>
      </c>
      <c r="I7">
        <v>0.00044462</v>
      </c>
    </row>
    <row r="8" spans="1:9">
      <c r="A8" t="s">
        <v>12</v>
      </c>
      <c r="B8">
        <v>0.10839629</v>
      </c>
      <c r="C8">
        <v>0.00179585</v>
      </c>
      <c r="D8">
        <v>0.29725766</v>
      </c>
      <c r="E8">
        <v>0.00361408</v>
      </c>
      <c r="F8">
        <v>4.44251394</v>
      </c>
      <c r="G8">
        <v>0.07365235000000001</v>
      </c>
      <c r="H8">
        <v>0.08825705</v>
      </c>
      <c r="I8">
        <v>0.00212575</v>
      </c>
    </row>
    <row r="9" spans="1:9">
      <c r="A9" t="s">
        <v>13</v>
      </c>
      <c r="B9">
        <v>0.06233726</v>
      </c>
      <c r="C9">
        <v>0.00172683</v>
      </c>
      <c r="D9">
        <v>0.08146672000000001</v>
      </c>
      <c r="E9">
        <v>0.00115038</v>
      </c>
      <c r="F9">
        <v>0.70016521</v>
      </c>
      <c r="G9">
        <v>0.01880147</v>
      </c>
      <c r="H9">
        <v>0.02771389</v>
      </c>
      <c r="I9">
        <v>0.0008110599999999999</v>
      </c>
    </row>
    <row r="10" spans="1:9">
      <c r="A10" t="s">
        <v>14</v>
      </c>
      <c r="B10">
        <v>0.17508344</v>
      </c>
      <c r="C10">
        <v>0.0034998</v>
      </c>
      <c r="D10">
        <v>0.44849381</v>
      </c>
      <c r="E10">
        <v>0.00593731</v>
      </c>
      <c r="F10">
        <v>10.82270527</v>
      </c>
      <c r="G10">
        <v>0.21751702</v>
      </c>
      <c r="H10">
        <v>0.13104485</v>
      </c>
      <c r="I10">
        <v>0.00487851</v>
      </c>
    </row>
    <row r="11" spans="1:9">
      <c r="A11" t="s">
        <v>15</v>
      </c>
      <c r="B11">
        <v>0.17388043</v>
      </c>
      <c r="C11">
        <v>0.00422406</v>
      </c>
      <c r="D11">
        <v>0.47403106</v>
      </c>
      <c r="E11">
        <v>0.00709189</v>
      </c>
      <c r="F11">
        <v>11.36583042</v>
      </c>
      <c r="G11">
        <v>0.27610224</v>
      </c>
      <c r="H11">
        <v>0.09755125000000001</v>
      </c>
      <c r="I11">
        <v>0.0050431</v>
      </c>
    </row>
    <row r="12" spans="1:9">
      <c r="A12" t="s">
        <v>16</v>
      </c>
      <c r="B12">
        <v>0.17100489</v>
      </c>
      <c r="C12">
        <v>0.00295209</v>
      </c>
      <c r="D12">
        <v>0.49699029</v>
      </c>
      <c r="E12">
        <v>0.00616109</v>
      </c>
      <c r="F12">
        <v>11.71724606</v>
      </c>
      <c r="G12">
        <v>0.20248808</v>
      </c>
      <c r="H12">
        <v>0.13523741</v>
      </c>
      <c r="I12">
        <v>0.00397501</v>
      </c>
    </row>
    <row r="13" spans="1:9">
      <c r="A13" t="s">
        <v>17</v>
      </c>
      <c r="B13">
        <v>0.05722805</v>
      </c>
      <c r="C13">
        <v>0.00178174</v>
      </c>
      <c r="D13">
        <v>0.05942357</v>
      </c>
      <c r="E13">
        <v>0.00088212</v>
      </c>
      <c r="F13">
        <v>0.46886104</v>
      </c>
      <c r="G13">
        <v>0.01416581</v>
      </c>
      <c r="H13">
        <v>0.01924586</v>
      </c>
      <c r="I13">
        <v>0.00063171</v>
      </c>
    </row>
    <row r="14" spans="1:9">
      <c r="A14" t="s">
        <v>18</v>
      </c>
      <c r="B14">
        <v>0.10390117</v>
      </c>
      <c r="C14">
        <v>0.00210558</v>
      </c>
      <c r="D14">
        <v>0.27769876</v>
      </c>
      <c r="E14">
        <v>0.00369108</v>
      </c>
      <c r="F14">
        <v>3.97823405</v>
      </c>
      <c r="G14">
        <v>0.08095206000000001</v>
      </c>
      <c r="H14">
        <v>0.08092102</v>
      </c>
      <c r="I14">
        <v>0.00299898</v>
      </c>
    </row>
    <row r="15" spans="1:9">
      <c r="A15" t="s">
        <v>19</v>
      </c>
      <c r="B15">
        <v>0.05225151</v>
      </c>
      <c r="C15">
        <v>0.00121183</v>
      </c>
      <c r="D15">
        <v>0.05925776</v>
      </c>
      <c r="E15">
        <v>0.00077642</v>
      </c>
      <c r="F15">
        <v>0.42689079</v>
      </c>
      <c r="G15">
        <v>0.009725900000000001</v>
      </c>
      <c r="H15">
        <v>0.01824271</v>
      </c>
      <c r="I15">
        <v>0.00068231</v>
      </c>
    </row>
    <row r="16" spans="1:9">
      <c r="A16" t="s">
        <v>20</v>
      </c>
      <c r="B16">
        <v>0.06037111</v>
      </c>
      <c r="C16">
        <v>0.0012294</v>
      </c>
      <c r="D16">
        <v>0.09778125</v>
      </c>
      <c r="E16">
        <v>0.00121853</v>
      </c>
      <c r="F16">
        <v>0.81387657</v>
      </c>
      <c r="G16">
        <v>0.01635747</v>
      </c>
      <c r="H16">
        <v>0.03283451</v>
      </c>
      <c r="I16">
        <v>0.00123317</v>
      </c>
    </row>
    <row r="17" spans="1:9">
      <c r="A17" t="s">
        <v>21</v>
      </c>
      <c r="B17">
        <v>0.05983654</v>
      </c>
      <c r="C17">
        <v>0.00123614</v>
      </c>
      <c r="D17">
        <v>0.0974489</v>
      </c>
      <c r="E17">
        <v>0.00121967</v>
      </c>
      <c r="F17">
        <v>0.80392814</v>
      </c>
      <c r="G17">
        <v>0.01638236</v>
      </c>
      <c r="H17">
        <v>0.02899833</v>
      </c>
      <c r="I17">
        <v>0.00112888</v>
      </c>
    </row>
    <row r="18" spans="1:9">
      <c r="A18" t="s">
        <v>20</v>
      </c>
      <c r="B18">
        <v>0.06028967</v>
      </c>
      <c r="C18">
        <v>0.00103829</v>
      </c>
      <c r="D18">
        <v>0.09783884</v>
      </c>
      <c r="E18">
        <v>0.00117964</v>
      </c>
      <c r="F18">
        <v>0.8132582900000001</v>
      </c>
      <c r="G18">
        <v>0.01407914</v>
      </c>
      <c r="H18">
        <v>0.03248931</v>
      </c>
      <c r="I18">
        <v>0.0009927499999999999</v>
      </c>
    </row>
    <row r="19" spans="1:9">
      <c r="A19" t="s">
        <v>21</v>
      </c>
      <c r="B19">
        <v>0.05991495</v>
      </c>
      <c r="C19">
        <v>0.00103784</v>
      </c>
      <c r="D19">
        <v>0.09724594</v>
      </c>
      <c r="E19">
        <v>0.00115992</v>
      </c>
      <c r="F19">
        <v>0.80331069</v>
      </c>
      <c r="G19">
        <v>0.01392749</v>
      </c>
      <c r="H19">
        <v>0.02901073</v>
      </c>
      <c r="I19">
        <v>0.00091216</v>
      </c>
    </row>
    <row r="20" spans="1:9">
      <c r="A20" t="s">
        <v>22</v>
      </c>
      <c r="B20">
        <v>0.07490122</v>
      </c>
      <c r="C20">
        <v>0.00160574</v>
      </c>
      <c r="D20">
        <v>0.17836133</v>
      </c>
      <c r="E20">
        <v>0.00230771</v>
      </c>
      <c r="F20">
        <v>1.84209335</v>
      </c>
      <c r="G20">
        <v>0.03862256</v>
      </c>
      <c r="H20">
        <v>0.05490848</v>
      </c>
      <c r="I20">
        <v>0.0015696</v>
      </c>
    </row>
    <row r="21" spans="1:9">
      <c r="A21" t="s">
        <v>23</v>
      </c>
      <c r="B21">
        <v>0.06362816</v>
      </c>
      <c r="C21">
        <v>0.00215729</v>
      </c>
      <c r="D21">
        <v>0.12061665</v>
      </c>
      <c r="E21">
        <v>0.00183151</v>
      </c>
      <c r="F21">
        <v>1.05854285</v>
      </c>
      <c r="G21">
        <v>0.03457375</v>
      </c>
      <c r="H21">
        <v>0.03562337</v>
      </c>
      <c r="I21">
        <v>0.00130316</v>
      </c>
    </row>
    <row r="22" spans="1:9">
      <c r="A22" t="s">
        <v>24</v>
      </c>
      <c r="B22">
        <v>0.1215596</v>
      </c>
      <c r="C22">
        <v>0.00183066</v>
      </c>
      <c r="D22">
        <v>0.35263106</v>
      </c>
      <c r="E22">
        <v>0.00430447</v>
      </c>
      <c r="F22">
        <v>5.90975761</v>
      </c>
      <c r="G22">
        <v>0.09170296</v>
      </c>
      <c r="H22">
        <v>0.10399723</v>
      </c>
      <c r="I22">
        <v>0.00240363</v>
      </c>
    </row>
    <row r="23" spans="1:9">
      <c r="A23" t="s">
        <v>25</v>
      </c>
      <c r="B23">
        <v>0.05556513</v>
      </c>
      <c r="C23">
        <v>0.00107415</v>
      </c>
      <c r="D23">
        <v>0.06587759</v>
      </c>
      <c r="E23">
        <v>0.00082744</v>
      </c>
      <c r="F23">
        <v>0.5046261</v>
      </c>
      <c r="G23">
        <v>0.009775809999999999</v>
      </c>
      <c r="H23">
        <v>0.02049271</v>
      </c>
      <c r="I23">
        <v>0.0005667</v>
      </c>
    </row>
    <row r="24" spans="1:9">
      <c r="A24" t="s">
        <v>26</v>
      </c>
      <c r="B24">
        <v>0.05490155</v>
      </c>
      <c r="C24">
        <v>0.00101423</v>
      </c>
      <c r="D24">
        <v>0.05940912</v>
      </c>
      <c r="E24">
        <v>0.0007193600000000001</v>
      </c>
      <c r="F24">
        <v>0.44966462</v>
      </c>
      <c r="G24">
        <v>0.008301970000000001</v>
      </c>
      <c r="H24">
        <v>0.01731452</v>
      </c>
      <c r="I24">
        <v>0.00040787</v>
      </c>
    </row>
    <row r="25" spans="1:9">
      <c r="A25" t="s">
        <v>27</v>
      </c>
      <c r="B25">
        <v>0.11058337</v>
      </c>
      <c r="C25">
        <v>0.00251514</v>
      </c>
      <c r="D25">
        <v>0.32139429</v>
      </c>
      <c r="E25">
        <v>0.004345</v>
      </c>
      <c r="F25">
        <v>4.9013834</v>
      </c>
      <c r="G25">
        <v>0.1081541</v>
      </c>
      <c r="H25">
        <v>0.09430452</v>
      </c>
      <c r="I25">
        <v>0.00317649</v>
      </c>
    </row>
    <row r="26" spans="1:9">
      <c r="A26" t="s">
        <v>28</v>
      </c>
      <c r="B26">
        <v>0.11446285</v>
      </c>
      <c r="C26">
        <v>0.00242298</v>
      </c>
      <c r="D26">
        <v>0.31895921</v>
      </c>
      <c r="E26">
        <v>0.00438916</v>
      </c>
      <c r="F26">
        <v>5.0343132</v>
      </c>
      <c r="G26">
        <v>0.10671499</v>
      </c>
      <c r="H26">
        <v>0.09551901</v>
      </c>
      <c r="I26">
        <v>0.00350067</v>
      </c>
    </row>
    <row r="27" spans="1:9">
      <c r="A27" t="s">
        <v>29</v>
      </c>
      <c r="B27">
        <v>0.15219173</v>
      </c>
      <c r="C27">
        <v>0.00690585</v>
      </c>
      <c r="D27">
        <v>0.06729259</v>
      </c>
      <c r="E27">
        <v>0.00162789</v>
      </c>
      <c r="F27">
        <v>1.41188121</v>
      </c>
      <c r="G27">
        <v>0.0579316</v>
      </c>
      <c r="H27">
        <v>0.02059189</v>
      </c>
      <c r="I27">
        <v>0.0006094</v>
      </c>
    </row>
    <row r="28" spans="1:9">
      <c r="A28" t="s">
        <v>30</v>
      </c>
      <c r="B28">
        <v>0.17591637</v>
      </c>
      <c r="C28">
        <v>0.00396296</v>
      </c>
      <c r="D28">
        <v>0.45337144</v>
      </c>
      <c r="E28">
        <v>0.00615009</v>
      </c>
      <c r="F28">
        <v>10.99534512</v>
      </c>
      <c r="G28">
        <v>0.24225868</v>
      </c>
      <c r="H28">
        <v>0.12764712</v>
      </c>
      <c r="I28">
        <v>0.00517516</v>
      </c>
    </row>
    <row r="29" spans="1:9">
      <c r="A29" t="s">
        <v>31</v>
      </c>
      <c r="B29">
        <v>0.16680987</v>
      </c>
      <c r="C29">
        <v>0.00282379</v>
      </c>
      <c r="D29">
        <v>0.4367891</v>
      </c>
      <c r="E29">
        <v>0.0053252</v>
      </c>
      <c r="F29">
        <v>10.04393387</v>
      </c>
      <c r="G29">
        <v>0.17152968</v>
      </c>
      <c r="H29">
        <v>0.12116589</v>
      </c>
      <c r="I29">
        <v>0.00359752</v>
      </c>
    </row>
    <row r="30" spans="1:9">
      <c r="A30" t="s">
        <v>32</v>
      </c>
      <c r="B30">
        <v>0.05381548</v>
      </c>
      <c r="C30">
        <v>0.00121821</v>
      </c>
      <c r="D30">
        <v>0.05933176</v>
      </c>
      <c r="E30">
        <v>0.00076229</v>
      </c>
      <c r="F30">
        <v>0.44018677</v>
      </c>
      <c r="G30">
        <v>0.009819690000000001</v>
      </c>
      <c r="H30">
        <v>0.01854042</v>
      </c>
      <c r="I30">
        <v>0.00054204</v>
      </c>
    </row>
    <row r="31" spans="1:9">
      <c r="A31" t="s">
        <v>33</v>
      </c>
      <c r="B31">
        <v>0.05417064</v>
      </c>
      <c r="C31">
        <v>0.00105498</v>
      </c>
      <c r="D31">
        <v>0.06099826</v>
      </c>
      <c r="E31">
        <v>0.00075086</v>
      </c>
      <c r="F31">
        <v>0.45553297</v>
      </c>
      <c r="G31">
        <v>0.008839</v>
      </c>
      <c r="H31">
        <v>0.01934309</v>
      </c>
      <c r="I31">
        <v>0.00057744</v>
      </c>
    </row>
    <row r="32" spans="1:9">
      <c r="A32" t="s">
        <v>34</v>
      </c>
      <c r="B32">
        <v>0.115052</v>
      </c>
      <c r="C32">
        <v>0.0021263</v>
      </c>
      <c r="D32">
        <v>0.33738092</v>
      </c>
      <c r="E32">
        <v>0.00426294</v>
      </c>
      <c r="F32">
        <v>5.35088062</v>
      </c>
      <c r="G32">
        <v>0.09956656</v>
      </c>
      <c r="H32">
        <v>0.09396574000000001</v>
      </c>
      <c r="I32">
        <v>0.00293873</v>
      </c>
    </row>
    <row r="33" spans="1:9">
      <c r="A33" t="s">
        <v>35</v>
      </c>
      <c r="B33">
        <v>0.11392029</v>
      </c>
      <c r="C33">
        <v>0.00222018</v>
      </c>
      <c r="D33">
        <v>0.33117929</v>
      </c>
      <c r="E33">
        <v>0.00423431</v>
      </c>
      <c r="F33">
        <v>5.20094395</v>
      </c>
      <c r="G33">
        <v>0.10186438</v>
      </c>
      <c r="H33">
        <v>0.09053271</v>
      </c>
      <c r="I33">
        <v>0.00313807</v>
      </c>
    </row>
    <row r="34" spans="1:9">
      <c r="A34" t="s">
        <v>36</v>
      </c>
      <c r="B34">
        <v>0.21313961</v>
      </c>
      <c r="C34">
        <v>0.00370454</v>
      </c>
      <c r="D34">
        <v>0.55079246</v>
      </c>
      <c r="E34">
        <v>0.00667998</v>
      </c>
      <c r="F34">
        <v>16.18409538</v>
      </c>
      <c r="G34">
        <v>0.28299115</v>
      </c>
      <c r="H34">
        <v>0.15494223</v>
      </c>
      <c r="I34">
        <v>0.00481573</v>
      </c>
    </row>
    <row r="35" spans="1:9">
      <c r="A35" t="s">
        <v>37</v>
      </c>
      <c r="B35">
        <v>0.17071074</v>
      </c>
      <c r="C35">
        <v>0.00319185</v>
      </c>
      <c r="D35">
        <v>0.33106613</v>
      </c>
      <c r="E35">
        <v>0.0040919</v>
      </c>
      <c r="F35">
        <v>7.79119396</v>
      </c>
      <c r="G35">
        <v>0.14631231</v>
      </c>
      <c r="H35">
        <v>0.07913195000000001</v>
      </c>
      <c r="I35">
        <v>0.00272143</v>
      </c>
    </row>
    <row r="36" spans="1:9">
      <c r="A36" t="s">
        <v>38</v>
      </c>
      <c r="B36">
        <v>0.05991508</v>
      </c>
      <c r="C36">
        <v>0.00127101</v>
      </c>
      <c r="D36">
        <v>0.09794469</v>
      </c>
      <c r="E36">
        <v>0.00123767</v>
      </c>
      <c r="F36">
        <v>0.80903924</v>
      </c>
      <c r="G36">
        <v>0.01698432</v>
      </c>
      <c r="H36">
        <v>0.03175987</v>
      </c>
      <c r="I36">
        <v>0.00127495</v>
      </c>
    </row>
    <row r="37" spans="1:9">
      <c r="A37" t="s">
        <v>39</v>
      </c>
      <c r="B37">
        <v>0.06031692</v>
      </c>
      <c r="C37">
        <v>0.00129249</v>
      </c>
      <c r="D37">
        <v>0.09735291</v>
      </c>
      <c r="E37">
        <v>0.00123456</v>
      </c>
      <c r="F37">
        <v>0.8095541000000001</v>
      </c>
      <c r="G37">
        <v>0.0171609</v>
      </c>
      <c r="H37">
        <v>0.0299046</v>
      </c>
      <c r="I37">
        <v>0.00123094</v>
      </c>
    </row>
    <row r="38" spans="1:9">
      <c r="A38" t="s">
        <v>38</v>
      </c>
      <c r="B38">
        <v>0.05963452</v>
      </c>
      <c r="C38">
        <v>0.00107101</v>
      </c>
      <c r="D38">
        <v>0.09795207</v>
      </c>
      <c r="E38">
        <v>0.00118215</v>
      </c>
      <c r="F38">
        <v>0.80527788</v>
      </c>
      <c r="G38">
        <v>0.01450291</v>
      </c>
      <c r="H38">
        <v>0.03159827</v>
      </c>
      <c r="I38">
        <v>0.00101091</v>
      </c>
    </row>
    <row r="39" spans="1:9">
      <c r="A39" t="s">
        <v>39</v>
      </c>
      <c r="B39">
        <v>0.06020008</v>
      </c>
      <c r="C39">
        <v>0.00105454</v>
      </c>
      <c r="D39">
        <v>0.09724117</v>
      </c>
      <c r="E39">
        <v>0.00116506</v>
      </c>
      <c r="F39">
        <v>0.8070664400000001</v>
      </c>
      <c r="G39">
        <v>0.01419273</v>
      </c>
      <c r="H39">
        <v>0.02995238</v>
      </c>
      <c r="I39">
        <v>0.0009481099999999999</v>
      </c>
    </row>
    <row r="40" spans="1:9">
      <c r="A40" t="s">
        <v>40</v>
      </c>
      <c r="B40">
        <v>0.07681286</v>
      </c>
      <c r="C40">
        <v>0.0014987</v>
      </c>
      <c r="D40">
        <v>0.1784407</v>
      </c>
      <c r="E40">
        <v>0.00227169</v>
      </c>
      <c r="F40">
        <v>1.88966274</v>
      </c>
      <c r="G40">
        <v>0.03664477</v>
      </c>
      <c r="H40">
        <v>0.05469348</v>
      </c>
      <c r="I40">
        <v>0.00142417</v>
      </c>
    </row>
    <row r="41" spans="1:9">
      <c r="A41" t="s">
        <v>41</v>
      </c>
      <c r="B41">
        <v>0.16330543</v>
      </c>
      <c r="C41">
        <v>0.00231793</v>
      </c>
      <c r="D41">
        <v>0.44766384</v>
      </c>
      <c r="E41">
        <v>0.0052936</v>
      </c>
      <c r="F41">
        <v>10.07809448</v>
      </c>
      <c r="G41">
        <v>0.14951037</v>
      </c>
      <c r="H41">
        <v>0.12633729</v>
      </c>
      <c r="I41">
        <v>0.0030079</v>
      </c>
    </row>
    <row r="42" spans="1:9">
      <c r="A42" t="s">
        <v>42</v>
      </c>
      <c r="B42">
        <v>0.12058843</v>
      </c>
      <c r="C42">
        <v>0.00254442</v>
      </c>
      <c r="D42">
        <v>0.37480021</v>
      </c>
      <c r="E42">
        <v>0.00523004</v>
      </c>
      <c r="F42">
        <v>6.23340034</v>
      </c>
      <c r="G42">
        <v>0.13236764</v>
      </c>
      <c r="H42">
        <v>0.10360395</v>
      </c>
      <c r="I42">
        <v>0.00359562</v>
      </c>
    </row>
    <row r="43" spans="1:9">
      <c r="A43" t="s">
        <v>43</v>
      </c>
      <c r="B43">
        <v>0.12883869</v>
      </c>
      <c r="C43">
        <v>0.00307945</v>
      </c>
      <c r="D43">
        <v>0.2142458</v>
      </c>
      <c r="E43">
        <v>0.00301393</v>
      </c>
      <c r="F43">
        <v>3.80529809</v>
      </c>
      <c r="G43">
        <v>0.08994521</v>
      </c>
      <c r="H43">
        <v>0.03826614</v>
      </c>
      <c r="I43">
        <v>0.0016692</v>
      </c>
    </row>
    <row r="44" spans="1:9">
      <c r="A44" t="s">
        <v>44</v>
      </c>
      <c r="B44">
        <v>0.12299637</v>
      </c>
      <c r="C44">
        <v>0.00248782</v>
      </c>
      <c r="D44">
        <v>0.32631573</v>
      </c>
      <c r="E44">
        <v>0.00443783</v>
      </c>
      <c r="F44">
        <v>5.53642273</v>
      </c>
      <c r="G44">
        <v>0.11392299</v>
      </c>
      <c r="H44">
        <v>0.06686316</v>
      </c>
      <c r="I44">
        <v>0.00242398</v>
      </c>
    </row>
    <row r="45" spans="1:9">
      <c r="A45" t="s">
        <v>45</v>
      </c>
      <c r="B45">
        <v>0.13268897</v>
      </c>
      <c r="C45">
        <v>0.00203862</v>
      </c>
      <c r="D45">
        <v>0.36655265</v>
      </c>
      <c r="E45">
        <v>0.00436533</v>
      </c>
      <c r="F45">
        <v>6.70519447</v>
      </c>
      <c r="G45">
        <v>0.10564994</v>
      </c>
      <c r="H45">
        <v>0.10819405</v>
      </c>
      <c r="I45">
        <v>0.00278888</v>
      </c>
    </row>
    <row r="46" spans="1:9">
      <c r="A46" t="s">
        <v>46</v>
      </c>
      <c r="B46">
        <v>0.17493497</v>
      </c>
      <c r="C46">
        <v>0.00265133</v>
      </c>
      <c r="D46">
        <v>0.46346131</v>
      </c>
      <c r="E46">
        <v>0.0054994</v>
      </c>
      <c r="F46">
        <v>11.17781162</v>
      </c>
      <c r="G46">
        <v>0.17249794</v>
      </c>
      <c r="H46">
        <v>0.11932084</v>
      </c>
      <c r="I46">
        <v>0.00290802</v>
      </c>
    </row>
    <row r="47" spans="1:9">
      <c r="A47" t="s">
        <v>47</v>
      </c>
      <c r="B47">
        <v>0.06117366</v>
      </c>
      <c r="C47">
        <v>0.00142755</v>
      </c>
      <c r="D47">
        <v>0.0703655</v>
      </c>
      <c r="E47">
        <v>0.00093133</v>
      </c>
      <c r="F47">
        <v>0.59342778</v>
      </c>
      <c r="G47">
        <v>0.01362257</v>
      </c>
      <c r="H47">
        <v>0.0242704</v>
      </c>
      <c r="I47">
        <v>0.00068381</v>
      </c>
    </row>
    <row r="48" spans="1:9">
      <c r="A48" t="s">
        <v>48</v>
      </c>
      <c r="B48">
        <v>0.05962247</v>
      </c>
      <c r="C48">
        <v>0.00132273</v>
      </c>
      <c r="D48">
        <v>0.07970360999999999</v>
      </c>
      <c r="E48">
        <v>0.00102589</v>
      </c>
      <c r="F48">
        <v>0.65515471</v>
      </c>
      <c r="G48">
        <v>0.01432324</v>
      </c>
      <c r="H48">
        <v>0.0248712</v>
      </c>
      <c r="I48">
        <v>0.0006717</v>
      </c>
    </row>
    <row r="49" spans="1:9">
      <c r="A49" t="s">
        <v>49</v>
      </c>
      <c r="B49">
        <v>0.11680959</v>
      </c>
      <c r="C49">
        <v>0.00271675</v>
      </c>
      <c r="D49">
        <v>0.33444476</v>
      </c>
      <c r="E49">
        <v>0.00468941</v>
      </c>
      <c r="F49">
        <v>5.38571978</v>
      </c>
      <c r="G49">
        <v>0.12358516</v>
      </c>
      <c r="H49">
        <v>0.0851449</v>
      </c>
      <c r="I49">
        <v>0.00339514</v>
      </c>
    </row>
    <row r="50" spans="1:9">
      <c r="A50" t="s">
        <v>50</v>
      </c>
      <c r="B50">
        <v>0.07178279</v>
      </c>
      <c r="C50">
        <v>0.0017252</v>
      </c>
      <c r="D50">
        <v>0.0747181</v>
      </c>
      <c r="E50">
        <v>0.00104357</v>
      </c>
      <c r="F50">
        <v>0.73946917</v>
      </c>
      <c r="G50">
        <v>0.01756333</v>
      </c>
      <c r="H50">
        <v>0.02106762</v>
      </c>
      <c r="I50">
        <v>0.00074356</v>
      </c>
    </row>
    <row r="51" spans="1:9">
      <c r="A51" t="s">
        <v>51</v>
      </c>
      <c r="B51">
        <v>0.11659816</v>
      </c>
      <c r="C51">
        <v>0.00198302</v>
      </c>
      <c r="D51">
        <v>0.3374851</v>
      </c>
      <c r="E51">
        <v>0.00409315</v>
      </c>
      <c r="F51">
        <v>5.42515659</v>
      </c>
      <c r="G51">
        <v>0.09269689</v>
      </c>
      <c r="H51">
        <v>0.09958141</v>
      </c>
      <c r="I51">
        <v>0.00281751</v>
      </c>
    </row>
    <row r="52" spans="1:9">
      <c r="A52" t="s">
        <v>52</v>
      </c>
      <c r="B52">
        <v>0.11466347</v>
      </c>
      <c r="C52">
        <v>0.00258814</v>
      </c>
      <c r="D52">
        <v>0.32545274</v>
      </c>
      <c r="E52">
        <v>0.00454564</v>
      </c>
      <c r="F52">
        <v>5.14422464</v>
      </c>
      <c r="G52">
        <v>0.11600349</v>
      </c>
      <c r="H52">
        <v>0.08539285000000001</v>
      </c>
      <c r="I52">
        <v>0.00350633</v>
      </c>
    </row>
    <row r="53" spans="1:9">
      <c r="A53" t="s">
        <v>53</v>
      </c>
      <c r="B53">
        <v>0.09473076</v>
      </c>
      <c r="C53">
        <v>0.00321679</v>
      </c>
      <c r="D53">
        <v>0.07798088</v>
      </c>
      <c r="E53">
        <v>0.0013203</v>
      </c>
      <c r="F53">
        <v>1.01842105</v>
      </c>
      <c r="G53">
        <v>0.03297507</v>
      </c>
      <c r="H53">
        <v>0.02422056</v>
      </c>
      <c r="I53">
        <v>0.0009775000000000001</v>
      </c>
    </row>
    <row r="54" spans="1:9">
      <c r="A54" t="s">
        <v>54</v>
      </c>
      <c r="B54">
        <v>0.06669851</v>
      </c>
      <c r="C54">
        <v>0.00156113</v>
      </c>
      <c r="D54">
        <v>0.13605298</v>
      </c>
      <c r="E54">
        <v>0.00182421</v>
      </c>
      <c r="F54">
        <v>1.25107896</v>
      </c>
      <c r="G54">
        <v>0.02884082</v>
      </c>
      <c r="H54">
        <v>0.04242052</v>
      </c>
      <c r="I54">
        <v>0.0015424</v>
      </c>
    </row>
    <row r="55" spans="1:9">
      <c r="A55" t="s">
        <v>55</v>
      </c>
      <c r="B55">
        <v>0.05632528</v>
      </c>
      <c r="C55">
        <v>0.00120608</v>
      </c>
      <c r="D55">
        <v>0.08072696</v>
      </c>
      <c r="E55">
        <v>0.00103923</v>
      </c>
      <c r="F55">
        <v>0.62688375</v>
      </c>
      <c r="G55">
        <v>0.0133345</v>
      </c>
      <c r="H55">
        <v>0.02558704</v>
      </c>
      <c r="I55">
        <v>0.00091409</v>
      </c>
    </row>
    <row r="56" spans="1:9">
      <c r="A56" t="s">
        <v>56</v>
      </c>
      <c r="B56">
        <v>0.06006344</v>
      </c>
      <c r="C56">
        <v>0.00127474</v>
      </c>
      <c r="D56">
        <v>0.0977174</v>
      </c>
      <c r="E56">
        <v>0.00124027</v>
      </c>
      <c r="F56">
        <v>0.8091839</v>
      </c>
      <c r="G56">
        <v>0.01696362</v>
      </c>
      <c r="H56">
        <v>0.03195508</v>
      </c>
      <c r="I56">
        <v>0.00129572</v>
      </c>
    </row>
    <row r="57" spans="1:9">
      <c r="A57" t="s">
        <v>57</v>
      </c>
      <c r="B57">
        <v>0.06023676</v>
      </c>
      <c r="C57">
        <v>0.00129172</v>
      </c>
      <c r="D57">
        <v>0.09751479</v>
      </c>
      <c r="E57">
        <v>0.00124158</v>
      </c>
      <c r="F57">
        <v>0.80983448</v>
      </c>
      <c r="G57">
        <v>0.01714048</v>
      </c>
      <c r="H57">
        <v>0.02978652</v>
      </c>
      <c r="I57">
        <v>0.00123464</v>
      </c>
    </row>
    <row r="58" spans="1:9">
      <c r="A58" t="s">
        <v>56</v>
      </c>
      <c r="B58">
        <v>0.06023009</v>
      </c>
      <c r="C58">
        <v>0.001083</v>
      </c>
      <c r="D58">
        <v>0.09768652</v>
      </c>
      <c r="E58">
        <v>0.001179</v>
      </c>
      <c r="F58">
        <v>0.81117648</v>
      </c>
      <c r="G58">
        <v>0.01459117</v>
      </c>
      <c r="H58">
        <v>0.0319346</v>
      </c>
      <c r="I58">
        <v>0.00104124</v>
      </c>
    </row>
    <row r="59" spans="1:9">
      <c r="A59" t="s">
        <v>57</v>
      </c>
      <c r="B59">
        <v>0.06023022</v>
      </c>
      <c r="C59">
        <v>0.00106811</v>
      </c>
      <c r="D59">
        <v>0.09756062</v>
      </c>
      <c r="E59">
        <v>0.00117632</v>
      </c>
      <c r="F59">
        <v>0.81013072</v>
      </c>
      <c r="G59">
        <v>0.01440507</v>
      </c>
      <c r="H59">
        <v>0.02963333</v>
      </c>
      <c r="I59">
        <v>0.00096207</v>
      </c>
    </row>
    <row r="60" spans="1:9">
      <c r="A60" t="s">
        <v>58</v>
      </c>
      <c r="B60">
        <v>0.07588055</v>
      </c>
      <c r="C60">
        <v>0.00151692</v>
      </c>
      <c r="D60">
        <v>0.17756175</v>
      </c>
      <c r="E60">
        <v>0.0022882</v>
      </c>
      <c r="F60">
        <v>1.85756671</v>
      </c>
      <c r="G60">
        <v>0.03684847</v>
      </c>
      <c r="H60">
        <v>0.05509407</v>
      </c>
      <c r="I60">
        <v>0.00147119</v>
      </c>
    </row>
    <row r="61" spans="1:9">
      <c r="A61" t="s">
        <v>59</v>
      </c>
      <c r="B61">
        <v>0.05591814</v>
      </c>
      <c r="C61">
        <v>0.00136867</v>
      </c>
      <c r="D61">
        <v>0.06089099</v>
      </c>
      <c r="E61">
        <v>0.00081047</v>
      </c>
      <c r="F61">
        <v>0.46942955</v>
      </c>
      <c r="G61">
        <v>0.01127488</v>
      </c>
      <c r="H61">
        <v>0.02044878</v>
      </c>
      <c r="I61">
        <v>0.00053818</v>
      </c>
    </row>
    <row r="62" spans="1:9">
      <c r="A62" t="s">
        <v>60</v>
      </c>
      <c r="B62">
        <v>0.11247832</v>
      </c>
      <c r="C62">
        <v>0.00166892</v>
      </c>
      <c r="D62">
        <v>0.3338429</v>
      </c>
      <c r="E62">
        <v>0.00393533</v>
      </c>
      <c r="F62">
        <v>5.17700768</v>
      </c>
      <c r="G62">
        <v>0.07851086</v>
      </c>
      <c r="H62">
        <v>0.09503457999999999</v>
      </c>
      <c r="I62">
        <v>0.00214415</v>
      </c>
    </row>
    <row r="63" spans="1:9">
      <c r="A63" t="s">
        <v>61</v>
      </c>
      <c r="B63">
        <v>0.11168011</v>
      </c>
      <c r="C63">
        <v>0.00363021</v>
      </c>
      <c r="D63">
        <v>0.33359912</v>
      </c>
      <c r="E63">
        <v>0.00609949</v>
      </c>
      <c r="F63">
        <v>5.13700056</v>
      </c>
      <c r="G63">
        <v>0.16063486</v>
      </c>
      <c r="H63">
        <v>0.08542246000000001</v>
      </c>
      <c r="I63">
        <v>0.00349935</v>
      </c>
    </row>
    <row r="64" spans="1:9">
      <c r="A64" t="s">
        <v>62</v>
      </c>
      <c r="B64">
        <v>0.18385829</v>
      </c>
      <c r="C64">
        <v>0.00458575</v>
      </c>
      <c r="D64">
        <v>0.51385707</v>
      </c>
      <c r="E64">
        <v>0.0081776</v>
      </c>
      <c r="F64">
        <v>13.02418423</v>
      </c>
      <c r="G64">
        <v>0.31324014</v>
      </c>
      <c r="H64">
        <v>0.13973019</v>
      </c>
      <c r="I64">
        <v>0.00498043</v>
      </c>
    </row>
    <row r="65" spans="1:9">
      <c r="A65" t="s">
        <v>63</v>
      </c>
      <c r="B65">
        <v>0.11540873</v>
      </c>
      <c r="C65">
        <v>0.00188057</v>
      </c>
      <c r="D65">
        <v>0.33280069</v>
      </c>
      <c r="E65">
        <v>0.00405957</v>
      </c>
      <c r="F65">
        <v>5.2953105</v>
      </c>
      <c r="G65">
        <v>0.08701488</v>
      </c>
      <c r="H65">
        <v>0.09952312000000001</v>
      </c>
      <c r="I65">
        <v>0.0023465</v>
      </c>
    </row>
    <row r="66" spans="1:9">
      <c r="A66" t="s">
        <v>64</v>
      </c>
      <c r="B66">
        <v>0.05713838</v>
      </c>
      <c r="C66">
        <v>0.00162037</v>
      </c>
      <c r="D66">
        <v>0.08036897</v>
      </c>
      <c r="E66">
        <v>0.00113167</v>
      </c>
      <c r="F66">
        <v>0.63304847</v>
      </c>
      <c r="G66">
        <v>0.01747628</v>
      </c>
      <c r="H66">
        <v>0.0264909</v>
      </c>
      <c r="I66">
        <v>0.00113653</v>
      </c>
    </row>
    <row r="67" spans="1:9">
      <c r="A67" t="s">
        <v>65</v>
      </c>
      <c r="B67">
        <v>0.11511456</v>
      </c>
      <c r="C67">
        <v>0.00178306</v>
      </c>
      <c r="D67">
        <v>0.33271149</v>
      </c>
      <c r="E67">
        <v>0.00394848</v>
      </c>
      <c r="F67">
        <v>5.28034306</v>
      </c>
      <c r="G67">
        <v>0.08356901999999999</v>
      </c>
      <c r="H67">
        <v>0.09435288</v>
      </c>
      <c r="I67">
        <v>0.00243705</v>
      </c>
    </row>
    <row r="68" spans="1:9">
      <c r="A68" t="s">
        <v>66</v>
      </c>
      <c r="B68">
        <v>0.1514342</v>
      </c>
      <c r="C68">
        <v>0.00421755</v>
      </c>
      <c r="D68">
        <v>0.42633954</v>
      </c>
      <c r="E68">
        <v>0.00659065</v>
      </c>
      <c r="F68">
        <v>8.9004879</v>
      </c>
      <c r="G68">
        <v>0.24280446</v>
      </c>
      <c r="H68">
        <v>0.10002673</v>
      </c>
      <c r="I68">
        <v>0.00511662</v>
      </c>
    </row>
    <row r="69" spans="1:9">
      <c r="A69" t="s">
        <v>67</v>
      </c>
      <c r="B69">
        <v>0.06818251</v>
      </c>
      <c r="C69">
        <v>0.00187624</v>
      </c>
      <c r="D69">
        <v>0.09997316000000001</v>
      </c>
      <c r="E69">
        <v>0.0014835</v>
      </c>
      <c r="F69">
        <v>0.93976551</v>
      </c>
      <c r="G69">
        <v>0.02525483</v>
      </c>
      <c r="H69">
        <v>0.02738062</v>
      </c>
      <c r="I69">
        <v>0.00115137</v>
      </c>
    </row>
    <row r="70" spans="1:9">
      <c r="A70" t="s">
        <v>68</v>
      </c>
      <c r="B70">
        <v>0.05497244</v>
      </c>
      <c r="C70">
        <v>0.00209712</v>
      </c>
      <c r="D70">
        <v>0.05948197</v>
      </c>
      <c r="E70">
        <v>0.00100209</v>
      </c>
      <c r="F70">
        <v>0.45080668</v>
      </c>
      <c r="G70">
        <v>0.01659399</v>
      </c>
      <c r="H70">
        <v>0.01779495</v>
      </c>
      <c r="I70">
        <v>0.0007722300000000001</v>
      </c>
    </row>
    <row r="71" spans="1:9">
      <c r="A71" t="s">
        <v>69</v>
      </c>
      <c r="B71">
        <v>0.05383626</v>
      </c>
      <c r="C71">
        <v>0.00190171</v>
      </c>
      <c r="D71">
        <v>0.0563283</v>
      </c>
      <c r="E71">
        <v>0.00090754</v>
      </c>
      <c r="F71">
        <v>0.41807088</v>
      </c>
      <c r="G71">
        <v>0.01427143</v>
      </c>
      <c r="H71">
        <v>0.01376718</v>
      </c>
      <c r="I71">
        <v>0.00061244</v>
      </c>
    </row>
    <row r="72" spans="1:9">
      <c r="A72" t="s">
        <v>70</v>
      </c>
      <c r="B72">
        <v>0.17937024</v>
      </c>
      <c r="C72">
        <v>0.00437771</v>
      </c>
      <c r="D72">
        <v>0.48978382</v>
      </c>
      <c r="E72">
        <v>0.00712275</v>
      </c>
      <c r="F72">
        <v>12.11128712</v>
      </c>
      <c r="G72">
        <v>0.28901926</v>
      </c>
      <c r="H72">
        <v>0.12799101</v>
      </c>
      <c r="I72">
        <v>0.00559951</v>
      </c>
    </row>
    <row r="73" spans="1:9">
      <c r="A73" t="s">
        <v>71</v>
      </c>
      <c r="B73">
        <v>0.12159556</v>
      </c>
      <c r="C73">
        <v>0.00269646</v>
      </c>
      <c r="D73">
        <v>0.34821829</v>
      </c>
      <c r="E73">
        <v>0.00468153</v>
      </c>
      <c r="F73">
        <v>5.83740377</v>
      </c>
      <c r="G73">
        <v>0.12754891</v>
      </c>
      <c r="H73">
        <v>0.1039528</v>
      </c>
      <c r="I73">
        <v>0.00412887</v>
      </c>
    </row>
    <row r="74" spans="1:9">
      <c r="A74" t="s">
        <v>72</v>
      </c>
      <c r="B74">
        <v>0.05693299</v>
      </c>
      <c r="C74">
        <v>0.00162462</v>
      </c>
      <c r="D74">
        <v>0.08152818000000001</v>
      </c>
      <c r="E74">
        <v>0.00115814</v>
      </c>
      <c r="F74">
        <v>0.63992387</v>
      </c>
      <c r="G74">
        <v>0.01776151</v>
      </c>
      <c r="H74">
        <v>0.0265804</v>
      </c>
      <c r="I74">
        <v>0.00100172</v>
      </c>
    </row>
    <row r="75" spans="1:9">
      <c r="A75" t="s">
        <v>73</v>
      </c>
      <c r="B75">
        <v>0.1159955</v>
      </c>
      <c r="C75">
        <v>0.00269918</v>
      </c>
      <c r="D75">
        <v>0.34151149</v>
      </c>
      <c r="E75">
        <v>0.00478169</v>
      </c>
      <c r="F75">
        <v>5.46056604</v>
      </c>
      <c r="G75">
        <v>0.12470795</v>
      </c>
      <c r="H75">
        <v>0.09774176</v>
      </c>
      <c r="I75">
        <v>0.00396447</v>
      </c>
    </row>
    <row r="76" spans="1:9">
      <c r="A76" t="s">
        <v>74</v>
      </c>
      <c r="B76">
        <v>0.11538436</v>
      </c>
      <c r="C76">
        <v>0.00216822</v>
      </c>
      <c r="D76">
        <v>0.3123807</v>
      </c>
      <c r="E76">
        <v>0.00395944</v>
      </c>
      <c r="F76">
        <v>4.96930408</v>
      </c>
      <c r="G76">
        <v>0.09317321000000001</v>
      </c>
      <c r="H76">
        <v>0.09330571</v>
      </c>
      <c r="I76">
        <v>0.00292294</v>
      </c>
    </row>
    <row r="77" spans="1:9">
      <c r="A77" t="s">
        <v>75</v>
      </c>
      <c r="B77">
        <v>0.05950226</v>
      </c>
      <c r="C77">
        <v>0.00126124</v>
      </c>
      <c r="D77">
        <v>0.09753357999999999</v>
      </c>
      <c r="E77">
        <v>0.00124167</v>
      </c>
      <c r="F77">
        <v>0.80012286</v>
      </c>
      <c r="G77">
        <v>0.01676968</v>
      </c>
      <c r="H77">
        <v>0.03057252</v>
      </c>
      <c r="I77">
        <v>0.00121863</v>
      </c>
    </row>
    <row r="78" spans="1:9">
      <c r="A78" t="s">
        <v>76</v>
      </c>
      <c r="B78">
        <v>0.06070474</v>
      </c>
      <c r="C78">
        <v>0.00129115</v>
      </c>
      <c r="D78">
        <v>0.09767724999999999</v>
      </c>
      <c r="E78">
        <v>0.00124608</v>
      </c>
      <c r="F78">
        <v>0.81749368</v>
      </c>
      <c r="G78">
        <v>0.01718672</v>
      </c>
      <c r="H78">
        <v>0.03096477</v>
      </c>
      <c r="I78">
        <v>0.00124138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8"/>
  <sheetViews>
    <sheetView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>
      <c r="A2" t="s">
        <v>6</v>
      </c>
      <c r="B2">
        <v>576.5</v>
      </c>
      <c r="C2">
        <v>34.72</v>
      </c>
      <c r="D2">
        <v>600.5</v>
      </c>
      <c r="E2">
        <v>6.81</v>
      </c>
      <c r="F2">
        <v>595.4</v>
      </c>
      <c r="G2">
        <v>7.37</v>
      </c>
      <c r="H2">
        <v>588.9</v>
      </c>
      <c r="I2">
        <v>16.64</v>
      </c>
    </row>
    <row r="3" spans="1:9">
      <c r="A3" t="s">
        <v>7</v>
      </c>
      <c r="B3">
        <v>640</v>
      </c>
      <c r="C3">
        <v>35.62</v>
      </c>
      <c r="D3">
        <v>601.3</v>
      </c>
      <c r="E3">
        <v>6.75</v>
      </c>
      <c r="F3">
        <v>609.5</v>
      </c>
      <c r="G3">
        <v>7.68</v>
      </c>
      <c r="H3">
        <v>642.7</v>
      </c>
      <c r="I3">
        <v>18.95</v>
      </c>
    </row>
    <row r="4" spans="1:9">
      <c r="A4" t="s">
        <v>8</v>
      </c>
      <c r="B4">
        <v>1029.4</v>
      </c>
      <c r="C4">
        <v>35.18</v>
      </c>
      <c r="D4">
        <v>1046.1</v>
      </c>
      <c r="E4">
        <v>11.68</v>
      </c>
      <c r="F4">
        <v>1040.7</v>
      </c>
      <c r="G4">
        <v>11.4</v>
      </c>
      <c r="H4">
        <v>1067.3</v>
      </c>
      <c r="I4">
        <v>23.82</v>
      </c>
    </row>
    <row r="5" spans="1:9">
      <c r="A5" t="s">
        <v>9</v>
      </c>
      <c r="B5">
        <v>750.2</v>
      </c>
      <c r="C5">
        <v>39.03</v>
      </c>
      <c r="D5">
        <v>719.8</v>
      </c>
      <c r="E5">
        <v>8.51</v>
      </c>
      <c r="F5">
        <v>727.2</v>
      </c>
      <c r="G5">
        <v>9.710000000000001</v>
      </c>
      <c r="H5">
        <v>720.8</v>
      </c>
      <c r="I5">
        <v>14.87</v>
      </c>
    </row>
    <row r="6" spans="1:9">
      <c r="A6" t="s">
        <v>10</v>
      </c>
      <c r="B6">
        <v>2227.5</v>
      </c>
      <c r="C6">
        <v>24.88</v>
      </c>
      <c r="D6">
        <v>2291</v>
      </c>
      <c r="E6">
        <v>23.03</v>
      </c>
      <c r="F6">
        <v>2257.5</v>
      </c>
      <c r="G6">
        <v>13.44</v>
      </c>
      <c r="H6">
        <v>2384.4</v>
      </c>
      <c r="I6">
        <v>49.36</v>
      </c>
    </row>
    <row r="7" spans="1:9">
      <c r="A7" t="s">
        <v>11</v>
      </c>
      <c r="B7">
        <v>1059.8</v>
      </c>
      <c r="C7">
        <v>48.32</v>
      </c>
      <c r="D7">
        <v>395.1</v>
      </c>
      <c r="E7">
        <v>5.22</v>
      </c>
      <c r="F7">
        <v>508.9</v>
      </c>
      <c r="G7">
        <v>9.449999999999999</v>
      </c>
      <c r="H7">
        <v>396.3</v>
      </c>
      <c r="I7">
        <v>8.81</v>
      </c>
    </row>
    <row r="8" spans="1:9">
      <c r="A8" t="s">
        <v>12</v>
      </c>
      <c r="B8">
        <v>1772.6</v>
      </c>
      <c r="C8">
        <v>29.99</v>
      </c>
      <c r="D8">
        <v>1677.7</v>
      </c>
      <c r="E8">
        <v>17.96</v>
      </c>
      <c r="F8">
        <v>1720.3</v>
      </c>
      <c r="G8">
        <v>13.74</v>
      </c>
      <c r="H8">
        <v>1709.5</v>
      </c>
      <c r="I8">
        <v>39.48</v>
      </c>
    </row>
    <row r="9" spans="1:9">
      <c r="A9" t="s">
        <v>13</v>
      </c>
      <c r="B9">
        <v>685.7</v>
      </c>
      <c r="C9">
        <v>58.05</v>
      </c>
      <c r="D9">
        <v>504.9</v>
      </c>
      <c r="E9">
        <v>6.86</v>
      </c>
      <c r="F9">
        <v>538.9</v>
      </c>
      <c r="G9">
        <v>11.23</v>
      </c>
      <c r="H9">
        <v>552.5</v>
      </c>
      <c r="I9">
        <v>15.95</v>
      </c>
    </row>
    <row r="10" spans="1:9">
      <c r="A10" t="s">
        <v>14</v>
      </c>
      <c r="B10">
        <v>2606.8</v>
      </c>
      <c r="C10">
        <v>32.92</v>
      </c>
      <c r="D10">
        <v>2388.6</v>
      </c>
      <c r="E10">
        <v>26.42</v>
      </c>
      <c r="F10">
        <v>2508</v>
      </c>
      <c r="G10">
        <v>18.68</v>
      </c>
      <c r="H10">
        <v>2489</v>
      </c>
      <c r="I10">
        <v>87.18000000000001</v>
      </c>
    </row>
    <row r="11" spans="1:9">
      <c r="A11" t="s">
        <v>15</v>
      </c>
      <c r="B11">
        <v>2595.3</v>
      </c>
      <c r="C11">
        <v>39.95</v>
      </c>
      <c r="D11">
        <v>2501.2</v>
      </c>
      <c r="E11">
        <v>31.02</v>
      </c>
      <c r="F11">
        <v>2553.6</v>
      </c>
      <c r="G11">
        <v>22.67</v>
      </c>
      <c r="H11">
        <v>1881.4</v>
      </c>
      <c r="I11">
        <v>92.87</v>
      </c>
    </row>
    <row r="12" spans="1:9">
      <c r="A12" t="s">
        <v>16</v>
      </c>
      <c r="B12">
        <v>2567.5</v>
      </c>
      <c r="C12">
        <v>28.58</v>
      </c>
      <c r="D12">
        <v>2600.8</v>
      </c>
      <c r="E12">
        <v>26.53</v>
      </c>
      <c r="F12">
        <v>2582.1</v>
      </c>
      <c r="G12">
        <v>16.17</v>
      </c>
      <c r="H12">
        <v>2563.8</v>
      </c>
      <c r="I12">
        <v>70.77</v>
      </c>
    </row>
    <row r="13" spans="1:9">
      <c r="A13" t="s">
        <v>17</v>
      </c>
      <c r="B13">
        <v>499.8</v>
      </c>
      <c r="C13">
        <v>67.64</v>
      </c>
      <c r="D13">
        <v>372.1</v>
      </c>
      <c r="E13">
        <v>5.37</v>
      </c>
      <c r="F13">
        <v>390.4</v>
      </c>
      <c r="G13">
        <v>9.789999999999999</v>
      </c>
      <c r="H13">
        <v>385.3</v>
      </c>
      <c r="I13">
        <v>12.53</v>
      </c>
    </row>
    <row r="14" spans="1:9">
      <c r="A14" t="s">
        <v>18</v>
      </c>
      <c r="B14">
        <v>1694.9</v>
      </c>
      <c r="C14">
        <v>36.9</v>
      </c>
      <c r="D14">
        <v>1579.8</v>
      </c>
      <c r="E14">
        <v>18.62</v>
      </c>
      <c r="F14">
        <v>1629.8</v>
      </c>
      <c r="G14">
        <v>16.51</v>
      </c>
      <c r="H14">
        <v>1572.8</v>
      </c>
      <c r="I14">
        <v>56.08</v>
      </c>
    </row>
    <row r="15" spans="1:9">
      <c r="A15" t="s">
        <v>19</v>
      </c>
      <c r="B15">
        <v>296.4</v>
      </c>
      <c r="C15">
        <v>52.01</v>
      </c>
      <c r="D15">
        <v>371.1</v>
      </c>
      <c r="E15">
        <v>4.73</v>
      </c>
      <c r="F15">
        <v>361</v>
      </c>
      <c r="G15">
        <v>6.92</v>
      </c>
      <c r="H15">
        <v>365.4</v>
      </c>
      <c r="I15">
        <v>13.54</v>
      </c>
    </row>
    <row r="16" spans="1:9">
      <c r="A16" t="s">
        <v>20</v>
      </c>
      <c r="B16">
        <v>616.9</v>
      </c>
      <c r="C16">
        <v>43.37</v>
      </c>
      <c r="D16">
        <v>601.4</v>
      </c>
      <c r="E16">
        <v>7.16</v>
      </c>
      <c r="F16">
        <v>604.6</v>
      </c>
      <c r="G16">
        <v>9.16</v>
      </c>
      <c r="H16">
        <v>653</v>
      </c>
      <c r="I16">
        <v>24.13</v>
      </c>
    </row>
    <row r="17" spans="1:9">
      <c r="A17" t="s">
        <v>21</v>
      </c>
      <c r="B17">
        <v>597.7</v>
      </c>
      <c r="C17">
        <v>44.13</v>
      </c>
      <c r="D17">
        <v>599.4</v>
      </c>
      <c r="E17">
        <v>7.16</v>
      </c>
      <c r="F17">
        <v>599</v>
      </c>
      <c r="G17">
        <v>9.220000000000001</v>
      </c>
      <c r="H17">
        <v>577.8</v>
      </c>
      <c r="I17">
        <v>22.17</v>
      </c>
    </row>
    <row r="18" spans="1:9">
      <c r="A18" t="s">
        <v>20</v>
      </c>
      <c r="B18">
        <v>614</v>
      </c>
      <c r="C18">
        <v>36.77</v>
      </c>
      <c r="D18">
        <v>601.7</v>
      </c>
      <c r="E18">
        <v>6.93</v>
      </c>
      <c r="F18">
        <v>604.3</v>
      </c>
      <c r="G18">
        <v>7.88</v>
      </c>
      <c r="H18">
        <v>646.2</v>
      </c>
      <c r="I18">
        <v>19.43</v>
      </c>
    </row>
    <row r="19" spans="1:9">
      <c r="A19" t="s">
        <v>21</v>
      </c>
      <c r="B19">
        <v>600.5</v>
      </c>
      <c r="C19">
        <v>37.06</v>
      </c>
      <c r="D19">
        <v>598.2</v>
      </c>
      <c r="E19">
        <v>6.81</v>
      </c>
      <c r="F19">
        <v>598.7</v>
      </c>
      <c r="G19">
        <v>7.84</v>
      </c>
      <c r="H19">
        <v>578</v>
      </c>
      <c r="I19">
        <v>17.92</v>
      </c>
    </row>
    <row r="20" spans="1:9">
      <c r="A20" t="s">
        <v>22</v>
      </c>
      <c r="B20">
        <v>1065.9</v>
      </c>
      <c r="C20">
        <v>42.51</v>
      </c>
      <c r="D20">
        <v>1058</v>
      </c>
      <c r="E20">
        <v>12.62</v>
      </c>
      <c r="F20">
        <v>1060.6</v>
      </c>
      <c r="G20">
        <v>13.8</v>
      </c>
      <c r="H20">
        <v>1080.4</v>
      </c>
      <c r="I20">
        <v>30.07</v>
      </c>
    </row>
    <row r="21" spans="1:9">
      <c r="A21" t="s">
        <v>23</v>
      </c>
      <c r="B21">
        <v>729.3</v>
      </c>
      <c r="C21">
        <v>70.26000000000001</v>
      </c>
      <c r="D21">
        <v>734.1</v>
      </c>
      <c r="E21">
        <v>10.54</v>
      </c>
      <c r="F21">
        <v>733.1</v>
      </c>
      <c r="G21">
        <v>17.05</v>
      </c>
      <c r="H21">
        <v>707.5</v>
      </c>
      <c r="I21">
        <v>25.43</v>
      </c>
    </row>
    <row r="22" spans="1:9">
      <c r="A22" t="s">
        <v>24</v>
      </c>
      <c r="B22">
        <v>1979.2</v>
      </c>
      <c r="C22">
        <v>26.62</v>
      </c>
      <c r="D22">
        <v>1947.1</v>
      </c>
      <c r="E22">
        <v>20.51</v>
      </c>
      <c r="F22">
        <v>1962.7</v>
      </c>
      <c r="G22">
        <v>13.48</v>
      </c>
      <c r="H22">
        <v>1999.7</v>
      </c>
      <c r="I22">
        <v>44.01</v>
      </c>
    </row>
    <row r="23" spans="1:9">
      <c r="A23" t="s">
        <v>25</v>
      </c>
      <c r="B23">
        <v>434.7</v>
      </c>
      <c r="C23">
        <v>42.06</v>
      </c>
      <c r="D23">
        <v>411.3</v>
      </c>
      <c r="E23">
        <v>5</v>
      </c>
      <c r="F23">
        <v>414.8</v>
      </c>
      <c r="G23">
        <v>6.6</v>
      </c>
      <c r="H23">
        <v>410</v>
      </c>
      <c r="I23">
        <v>11.22</v>
      </c>
    </row>
    <row r="24" spans="1:9">
      <c r="A24" t="s">
        <v>26</v>
      </c>
      <c r="B24">
        <v>408.2</v>
      </c>
      <c r="C24">
        <v>40.52</v>
      </c>
      <c r="D24">
        <v>372</v>
      </c>
      <c r="E24">
        <v>4.38</v>
      </c>
      <c r="F24">
        <v>377</v>
      </c>
      <c r="G24">
        <v>5.81</v>
      </c>
      <c r="H24">
        <v>347</v>
      </c>
      <c r="I24">
        <v>8.1</v>
      </c>
    </row>
    <row r="25" spans="1:9">
      <c r="A25" t="s">
        <v>27</v>
      </c>
      <c r="B25">
        <v>1809</v>
      </c>
      <c r="C25">
        <v>40.77</v>
      </c>
      <c r="D25">
        <v>1796.5</v>
      </c>
      <c r="E25">
        <v>21.2</v>
      </c>
      <c r="F25">
        <v>1802.5</v>
      </c>
      <c r="G25">
        <v>18.61</v>
      </c>
      <c r="H25">
        <v>1821.5</v>
      </c>
      <c r="I25">
        <v>58.67</v>
      </c>
    </row>
    <row r="26" spans="1:9">
      <c r="A26" t="s">
        <v>28</v>
      </c>
      <c r="B26">
        <v>1871.4</v>
      </c>
      <c r="C26">
        <v>37.7</v>
      </c>
      <c r="D26">
        <v>1784.6</v>
      </c>
      <c r="E26">
        <v>21.45</v>
      </c>
      <c r="F26">
        <v>1825.1</v>
      </c>
      <c r="G26">
        <v>17.96</v>
      </c>
      <c r="H26">
        <v>1843.9</v>
      </c>
      <c r="I26">
        <v>64.59</v>
      </c>
    </row>
    <row r="27" spans="1:9">
      <c r="A27" t="s">
        <v>29</v>
      </c>
      <c r="B27">
        <v>2370.7</v>
      </c>
      <c r="C27">
        <v>75.39</v>
      </c>
      <c r="D27">
        <v>419.8</v>
      </c>
      <c r="E27">
        <v>9.83</v>
      </c>
      <c r="F27">
        <v>894</v>
      </c>
      <c r="G27">
        <v>24.39</v>
      </c>
      <c r="H27">
        <v>412</v>
      </c>
      <c r="I27">
        <v>12.07</v>
      </c>
    </row>
    <row r="28" spans="1:9">
      <c r="A28" t="s">
        <v>30</v>
      </c>
      <c r="B28">
        <v>2614.7</v>
      </c>
      <c r="C28">
        <v>37.02</v>
      </c>
      <c r="D28">
        <v>2410.2</v>
      </c>
      <c r="E28">
        <v>27.28</v>
      </c>
      <c r="F28">
        <v>2522.7</v>
      </c>
      <c r="G28">
        <v>20.51</v>
      </c>
      <c r="H28">
        <v>2428.2</v>
      </c>
      <c r="I28">
        <v>92.76000000000001</v>
      </c>
    </row>
    <row r="29" spans="1:9">
      <c r="A29" t="s">
        <v>31</v>
      </c>
      <c r="B29">
        <v>2525.9</v>
      </c>
      <c r="C29">
        <v>28.15</v>
      </c>
      <c r="D29">
        <v>2336.3</v>
      </c>
      <c r="E29">
        <v>23.89</v>
      </c>
      <c r="F29">
        <v>2438.8</v>
      </c>
      <c r="G29">
        <v>15.77</v>
      </c>
      <c r="H29">
        <v>2311.7</v>
      </c>
      <c r="I29">
        <v>64.86</v>
      </c>
    </row>
    <row r="30" spans="1:9">
      <c r="A30" t="s">
        <v>32</v>
      </c>
      <c r="B30">
        <v>363.2</v>
      </c>
      <c r="C30">
        <v>50.32</v>
      </c>
      <c r="D30">
        <v>371.6</v>
      </c>
      <c r="E30">
        <v>4.64</v>
      </c>
      <c r="F30">
        <v>370.4</v>
      </c>
      <c r="G30">
        <v>6.92</v>
      </c>
      <c r="H30">
        <v>371.3</v>
      </c>
      <c r="I30">
        <v>10.76</v>
      </c>
    </row>
    <row r="31" spans="1:9">
      <c r="A31" t="s">
        <v>33</v>
      </c>
      <c r="B31">
        <v>378</v>
      </c>
      <c r="C31">
        <v>43.21</v>
      </c>
      <c r="D31">
        <v>381.7</v>
      </c>
      <c r="E31">
        <v>4.56</v>
      </c>
      <c r="F31">
        <v>381.1</v>
      </c>
      <c r="G31">
        <v>6.17</v>
      </c>
      <c r="H31">
        <v>387.2</v>
      </c>
      <c r="I31">
        <v>11.45</v>
      </c>
    </row>
    <row r="32" spans="1:9">
      <c r="A32" t="s">
        <v>34</v>
      </c>
      <c r="B32">
        <v>1880.7</v>
      </c>
      <c r="C32">
        <v>32.93</v>
      </c>
      <c r="D32">
        <v>1874.1</v>
      </c>
      <c r="E32">
        <v>20.55</v>
      </c>
      <c r="F32">
        <v>1877</v>
      </c>
      <c r="G32">
        <v>15.92</v>
      </c>
      <c r="H32">
        <v>1815.2</v>
      </c>
      <c r="I32">
        <v>54.3</v>
      </c>
    </row>
    <row r="33" spans="1:9">
      <c r="A33" t="s">
        <v>35</v>
      </c>
      <c r="B33">
        <v>1862.9</v>
      </c>
      <c r="C33">
        <v>34.78</v>
      </c>
      <c r="D33">
        <v>1844.1</v>
      </c>
      <c r="E33">
        <v>20.51</v>
      </c>
      <c r="F33">
        <v>1852.8</v>
      </c>
      <c r="G33">
        <v>16.68</v>
      </c>
      <c r="H33">
        <v>1751.7</v>
      </c>
      <c r="I33">
        <v>58.16</v>
      </c>
    </row>
    <row r="34" spans="1:9">
      <c r="A34" t="s">
        <v>36</v>
      </c>
      <c r="B34">
        <v>2929.6</v>
      </c>
      <c r="C34">
        <v>27.83</v>
      </c>
      <c r="D34">
        <v>2828.5</v>
      </c>
      <c r="E34">
        <v>27.77</v>
      </c>
      <c r="F34">
        <v>2887.7</v>
      </c>
      <c r="G34">
        <v>16.72</v>
      </c>
      <c r="H34">
        <v>2911.6</v>
      </c>
      <c r="I34">
        <v>84.28</v>
      </c>
    </row>
    <row r="35" spans="1:9">
      <c r="A35" t="s">
        <v>37</v>
      </c>
      <c r="B35">
        <v>2564.6</v>
      </c>
      <c r="C35">
        <v>30.94</v>
      </c>
      <c r="D35">
        <v>1843.5</v>
      </c>
      <c r="E35">
        <v>19.82</v>
      </c>
      <c r="F35">
        <v>2207.2</v>
      </c>
      <c r="G35">
        <v>16.9</v>
      </c>
      <c r="H35">
        <v>1539.3</v>
      </c>
      <c r="I35">
        <v>50.97</v>
      </c>
    </row>
    <row r="36" spans="1:9">
      <c r="A36" t="s">
        <v>38</v>
      </c>
      <c r="B36">
        <v>600.5</v>
      </c>
      <c r="C36">
        <v>45.27</v>
      </c>
      <c r="D36">
        <v>602.4</v>
      </c>
      <c r="E36">
        <v>7.27</v>
      </c>
      <c r="F36">
        <v>601.9</v>
      </c>
      <c r="G36">
        <v>9.529999999999999</v>
      </c>
      <c r="H36">
        <v>632</v>
      </c>
      <c r="I36">
        <v>24.98</v>
      </c>
    </row>
    <row r="37" spans="1:9">
      <c r="A37" t="s">
        <v>39</v>
      </c>
      <c r="B37">
        <v>615</v>
      </c>
      <c r="C37">
        <v>45.62</v>
      </c>
      <c r="D37">
        <v>598.9</v>
      </c>
      <c r="E37">
        <v>7.25</v>
      </c>
      <c r="F37">
        <v>602.2</v>
      </c>
      <c r="G37">
        <v>9.630000000000001</v>
      </c>
      <c r="H37">
        <v>595.6</v>
      </c>
      <c r="I37">
        <v>24.16</v>
      </c>
    </row>
    <row r="38" spans="1:9">
      <c r="A38" t="s">
        <v>38</v>
      </c>
      <c r="B38">
        <v>590.3</v>
      </c>
      <c r="C38">
        <v>38.48</v>
      </c>
      <c r="D38">
        <v>602.4</v>
      </c>
      <c r="E38">
        <v>6.94</v>
      </c>
      <c r="F38">
        <v>599.8</v>
      </c>
      <c r="G38">
        <v>8.16</v>
      </c>
      <c r="H38">
        <v>628.8</v>
      </c>
      <c r="I38">
        <v>19.81</v>
      </c>
    </row>
    <row r="39" spans="1:9">
      <c r="A39" t="s">
        <v>39</v>
      </c>
      <c r="B39">
        <v>610.8</v>
      </c>
      <c r="C39">
        <v>37.41</v>
      </c>
      <c r="D39">
        <v>598.2</v>
      </c>
      <c r="E39">
        <v>6.84</v>
      </c>
      <c r="F39">
        <v>600.8</v>
      </c>
      <c r="G39">
        <v>7.97</v>
      </c>
      <c r="H39">
        <v>596.5</v>
      </c>
      <c r="I39">
        <v>18.61</v>
      </c>
    </row>
    <row r="40" spans="1:9">
      <c r="A40" t="s">
        <v>40</v>
      </c>
      <c r="B40">
        <v>1116.3</v>
      </c>
      <c r="C40">
        <v>38.45</v>
      </c>
      <c r="D40">
        <v>1058.5</v>
      </c>
      <c r="E40">
        <v>12.43</v>
      </c>
      <c r="F40">
        <v>1077.5</v>
      </c>
      <c r="G40">
        <v>12.88</v>
      </c>
      <c r="H40">
        <v>1076.3</v>
      </c>
      <c r="I40">
        <v>27.29</v>
      </c>
    </row>
    <row r="41" spans="1:9">
      <c r="A41" t="s">
        <v>41</v>
      </c>
      <c r="B41">
        <v>2490.2</v>
      </c>
      <c r="C41">
        <v>23.72</v>
      </c>
      <c r="D41">
        <v>2384.9</v>
      </c>
      <c r="E41">
        <v>23.57</v>
      </c>
      <c r="F41">
        <v>2442</v>
      </c>
      <c r="G41">
        <v>13.7</v>
      </c>
      <c r="H41">
        <v>2404.7</v>
      </c>
      <c r="I41">
        <v>53.98</v>
      </c>
    </row>
    <row r="42" spans="1:9">
      <c r="A42" t="s">
        <v>42</v>
      </c>
      <c r="B42">
        <v>1964.9</v>
      </c>
      <c r="C42">
        <v>37.16</v>
      </c>
      <c r="D42">
        <v>2051.9</v>
      </c>
      <c r="E42">
        <v>24.52</v>
      </c>
      <c r="F42">
        <v>2009.1</v>
      </c>
      <c r="G42">
        <v>18.58</v>
      </c>
      <c r="H42">
        <v>1992.5</v>
      </c>
      <c r="I42">
        <v>65.84999999999999</v>
      </c>
    </row>
    <row r="43" spans="1:9">
      <c r="A43" t="s">
        <v>43</v>
      </c>
      <c r="B43">
        <v>2082.2</v>
      </c>
      <c r="C43">
        <v>41.47</v>
      </c>
      <c r="D43">
        <v>1251.4</v>
      </c>
      <c r="E43">
        <v>16</v>
      </c>
      <c r="F43">
        <v>1593.9</v>
      </c>
      <c r="G43">
        <v>19.01</v>
      </c>
      <c r="H43">
        <v>759</v>
      </c>
      <c r="I43">
        <v>32.49</v>
      </c>
    </row>
    <row r="44" spans="1:9">
      <c r="A44" t="s">
        <v>44</v>
      </c>
      <c r="B44">
        <v>2000.1</v>
      </c>
      <c r="C44">
        <v>35.5</v>
      </c>
      <c r="D44">
        <v>1820.5</v>
      </c>
      <c r="E44">
        <v>21.57</v>
      </c>
      <c r="F44">
        <v>1906.3</v>
      </c>
      <c r="G44">
        <v>17.7</v>
      </c>
      <c r="H44">
        <v>1308.2</v>
      </c>
      <c r="I44">
        <v>45.92</v>
      </c>
    </row>
    <row r="45" spans="1:9">
      <c r="A45" t="s">
        <v>45</v>
      </c>
      <c r="B45">
        <v>2133.9</v>
      </c>
      <c r="C45">
        <v>26.63</v>
      </c>
      <c r="D45">
        <v>2013.2</v>
      </c>
      <c r="E45">
        <v>20.59</v>
      </c>
      <c r="F45">
        <v>2073.3</v>
      </c>
      <c r="G45">
        <v>13.92</v>
      </c>
      <c r="H45">
        <v>2076.4</v>
      </c>
      <c r="I45">
        <v>50.87</v>
      </c>
    </row>
    <row r="46" spans="1:9">
      <c r="A46" t="s">
        <v>46</v>
      </c>
      <c r="B46">
        <v>2605.4</v>
      </c>
      <c r="C46">
        <v>25.03</v>
      </c>
      <c r="D46">
        <v>2454.8</v>
      </c>
      <c r="E46">
        <v>24.22</v>
      </c>
      <c r="F46">
        <v>2538.1</v>
      </c>
      <c r="G46">
        <v>14.38</v>
      </c>
      <c r="H46">
        <v>2278.4</v>
      </c>
      <c r="I46">
        <v>52.51</v>
      </c>
    </row>
    <row r="47" spans="1:9">
      <c r="A47" t="s">
        <v>47</v>
      </c>
      <c r="B47">
        <v>645.3</v>
      </c>
      <c r="C47">
        <v>49.37</v>
      </c>
      <c r="D47">
        <v>438.4</v>
      </c>
      <c r="E47">
        <v>5.61</v>
      </c>
      <c r="F47">
        <v>473.1</v>
      </c>
      <c r="G47">
        <v>8.68</v>
      </c>
      <c r="H47">
        <v>484.7</v>
      </c>
      <c r="I47">
        <v>13.49</v>
      </c>
    </row>
    <row r="48" spans="1:9">
      <c r="A48" t="s">
        <v>48</v>
      </c>
      <c r="B48">
        <v>589.9</v>
      </c>
      <c r="C48">
        <v>47.4</v>
      </c>
      <c r="D48">
        <v>494.4</v>
      </c>
      <c r="E48">
        <v>6.13</v>
      </c>
      <c r="F48">
        <v>511.6</v>
      </c>
      <c r="G48">
        <v>8.789999999999999</v>
      </c>
      <c r="H48">
        <v>496.6</v>
      </c>
      <c r="I48">
        <v>13.25</v>
      </c>
    </row>
    <row r="49" spans="1:9">
      <c r="A49" t="s">
        <v>49</v>
      </c>
      <c r="B49">
        <v>1908</v>
      </c>
      <c r="C49">
        <v>41.19</v>
      </c>
      <c r="D49">
        <v>1859.9</v>
      </c>
      <c r="E49">
        <v>22.65</v>
      </c>
      <c r="F49">
        <v>1882.6</v>
      </c>
      <c r="G49">
        <v>19.65</v>
      </c>
      <c r="H49">
        <v>1651.6</v>
      </c>
      <c r="I49">
        <v>63.24</v>
      </c>
    </row>
    <row r="50" spans="1:9">
      <c r="A50" t="s">
        <v>50</v>
      </c>
      <c r="B50">
        <v>979.8</v>
      </c>
      <c r="C50">
        <v>48.2</v>
      </c>
      <c r="D50">
        <v>464.5</v>
      </c>
      <c r="E50">
        <v>6.26</v>
      </c>
      <c r="F50">
        <v>562.1</v>
      </c>
      <c r="G50">
        <v>10.25</v>
      </c>
      <c r="H50">
        <v>421.4</v>
      </c>
      <c r="I50">
        <v>14.72</v>
      </c>
    </row>
    <row r="51" spans="1:9">
      <c r="A51" t="s">
        <v>51</v>
      </c>
      <c r="B51">
        <v>1904.7</v>
      </c>
      <c r="C51">
        <v>30.24</v>
      </c>
      <c r="D51">
        <v>1874.6</v>
      </c>
      <c r="E51">
        <v>19.73</v>
      </c>
      <c r="F51">
        <v>1888.8</v>
      </c>
      <c r="G51">
        <v>14.65</v>
      </c>
      <c r="H51">
        <v>1918.7</v>
      </c>
      <c r="I51">
        <v>51.79</v>
      </c>
    </row>
    <row r="52" spans="1:9">
      <c r="A52" t="s">
        <v>52</v>
      </c>
      <c r="B52">
        <v>1874.6</v>
      </c>
      <c r="C52">
        <v>40.15</v>
      </c>
      <c r="D52">
        <v>1816.3</v>
      </c>
      <c r="E52">
        <v>22.11</v>
      </c>
      <c r="F52">
        <v>1843.4</v>
      </c>
      <c r="G52">
        <v>19.17</v>
      </c>
      <c r="H52">
        <v>1656.2</v>
      </c>
      <c r="I52">
        <v>65.3</v>
      </c>
    </row>
    <row r="53" spans="1:9">
      <c r="A53" t="s">
        <v>53</v>
      </c>
      <c r="B53">
        <v>1522.7</v>
      </c>
      <c r="C53">
        <v>62.69</v>
      </c>
      <c r="D53">
        <v>484.1</v>
      </c>
      <c r="E53">
        <v>7.9</v>
      </c>
      <c r="F53">
        <v>713.1</v>
      </c>
      <c r="G53">
        <v>16.59</v>
      </c>
      <c r="H53">
        <v>483.7</v>
      </c>
      <c r="I53">
        <v>19.29</v>
      </c>
    </row>
    <row r="54" spans="1:9">
      <c r="A54" t="s">
        <v>54</v>
      </c>
      <c r="B54">
        <v>828.4</v>
      </c>
      <c r="C54">
        <v>48.08</v>
      </c>
      <c r="D54">
        <v>822.3</v>
      </c>
      <c r="E54">
        <v>10.35</v>
      </c>
      <c r="F54">
        <v>823.9</v>
      </c>
      <c r="G54">
        <v>13.01</v>
      </c>
      <c r="H54">
        <v>839.7</v>
      </c>
      <c r="I54">
        <v>29.91</v>
      </c>
    </row>
    <row r="55" spans="1:9">
      <c r="A55" t="s">
        <v>55</v>
      </c>
      <c r="B55">
        <v>464.4</v>
      </c>
      <c r="C55">
        <v>47.15</v>
      </c>
      <c r="D55">
        <v>500.5</v>
      </c>
      <c r="E55">
        <v>6.2</v>
      </c>
      <c r="F55">
        <v>494.2</v>
      </c>
      <c r="G55">
        <v>8.32</v>
      </c>
      <c r="H55">
        <v>510.7</v>
      </c>
      <c r="I55">
        <v>18.01</v>
      </c>
    </row>
    <row r="56" spans="1:9">
      <c r="A56" t="s">
        <v>56</v>
      </c>
      <c r="B56">
        <v>605.9</v>
      </c>
      <c r="C56">
        <v>45.25</v>
      </c>
      <c r="D56">
        <v>601</v>
      </c>
      <c r="E56">
        <v>7.28</v>
      </c>
      <c r="F56">
        <v>602</v>
      </c>
      <c r="G56">
        <v>9.52</v>
      </c>
      <c r="H56">
        <v>635.8</v>
      </c>
      <c r="I56">
        <v>25.38</v>
      </c>
    </row>
    <row r="57" spans="1:9">
      <c r="A57" t="s">
        <v>57</v>
      </c>
      <c r="B57">
        <v>612.1</v>
      </c>
      <c r="C57">
        <v>45.67</v>
      </c>
      <c r="D57">
        <v>599.8</v>
      </c>
      <c r="E57">
        <v>7.29</v>
      </c>
      <c r="F57">
        <v>602.4</v>
      </c>
      <c r="G57">
        <v>9.619999999999999</v>
      </c>
      <c r="H57">
        <v>593.3</v>
      </c>
      <c r="I57">
        <v>24.23</v>
      </c>
    </row>
    <row r="58" spans="1:9">
      <c r="A58" t="s">
        <v>56</v>
      </c>
      <c r="B58">
        <v>611.8</v>
      </c>
      <c r="C58">
        <v>38.38</v>
      </c>
      <c r="D58">
        <v>600.8</v>
      </c>
      <c r="E58">
        <v>6.92</v>
      </c>
      <c r="F58">
        <v>603.1</v>
      </c>
      <c r="G58">
        <v>8.18</v>
      </c>
      <c r="H58">
        <v>635.4</v>
      </c>
      <c r="I58">
        <v>20.39</v>
      </c>
    </row>
    <row r="59" spans="1:9">
      <c r="A59" t="s">
        <v>57</v>
      </c>
      <c r="B59">
        <v>611.9</v>
      </c>
      <c r="C59">
        <v>37.86</v>
      </c>
      <c r="D59">
        <v>600.1</v>
      </c>
      <c r="E59">
        <v>6.91</v>
      </c>
      <c r="F59">
        <v>602.5</v>
      </c>
      <c r="G59">
        <v>8.08</v>
      </c>
      <c r="H59">
        <v>590.3</v>
      </c>
      <c r="I59">
        <v>18.89</v>
      </c>
    </row>
    <row r="60" spans="1:9">
      <c r="A60" t="s">
        <v>58</v>
      </c>
      <c r="B60">
        <v>1091.9</v>
      </c>
      <c r="C60">
        <v>39.53</v>
      </c>
      <c r="D60">
        <v>1053.6</v>
      </c>
      <c r="E60">
        <v>12.53</v>
      </c>
      <c r="F60">
        <v>1066.1</v>
      </c>
      <c r="G60">
        <v>13.09</v>
      </c>
      <c r="H60">
        <v>1084</v>
      </c>
      <c r="I60">
        <v>28.18</v>
      </c>
    </row>
    <row r="61" spans="1:9">
      <c r="A61" t="s">
        <v>59</v>
      </c>
      <c r="B61">
        <v>448.8</v>
      </c>
      <c r="C61">
        <v>53.32</v>
      </c>
      <c r="D61">
        <v>381</v>
      </c>
      <c r="E61">
        <v>4.92</v>
      </c>
      <c r="F61">
        <v>390.8</v>
      </c>
      <c r="G61">
        <v>7.79</v>
      </c>
      <c r="H61">
        <v>409.1</v>
      </c>
      <c r="I61">
        <v>10.66</v>
      </c>
    </row>
    <row r="62" spans="1:9">
      <c r="A62" t="s">
        <v>60</v>
      </c>
      <c r="B62">
        <v>1839.8</v>
      </c>
      <c r="C62">
        <v>26.63</v>
      </c>
      <c r="D62">
        <v>1857</v>
      </c>
      <c r="E62">
        <v>19.02</v>
      </c>
      <c r="F62">
        <v>1848.8</v>
      </c>
      <c r="G62">
        <v>12.91</v>
      </c>
      <c r="H62">
        <v>1835</v>
      </c>
      <c r="I62">
        <v>39.58</v>
      </c>
    </row>
    <row r="63" spans="1:9">
      <c r="A63" t="s">
        <v>61</v>
      </c>
      <c r="B63">
        <v>1826.9</v>
      </c>
      <c r="C63">
        <v>57.81</v>
      </c>
      <c r="D63">
        <v>1855.8</v>
      </c>
      <c r="E63">
        <v>29.48</v>
      </c>
      <c r="F63">
        <v>1842.2</v>
      </c>
      <c r="G63">
        <v>26.58</v>
      </c>
      <c r="H63">
        <v>1656.8</v>
      </c>
      <c r="I63">
        <v>65.16</v>
      </c>
    </row>
    <row r="64" spans="1:9">
      <c r="A64" t="s">
        <v>62</v>
      </c>
      <c r="B64">
        <v>2688</v>
      </c>
      <c r="C64">
        <v>40.64</v>
      </c>
      <c r="D64">
        <v>2673.1</v>
      </c>
      <c r="E64">
        <v>34.82</v>
      </c>
      <c r="F64">
        <v>2681.4</v>
      </c>
      <c r="G64">
        <v>22.68</v>
      </c>
      <c r="H64">
        <v>2643.6</v>
      </c>
      <c r="I64">
        <v>88.31999999999999</v>
      </c>
    </row>
    <row r="65" spans="1:9">
      <c r="A65" t="s">
        <v>63</v>
      </c>
      <c r="B65">
        <v>1886.3</v>
      </c>
      <c r="C65">
        <v>29.05</v>
      </c>
      <c r="D65">
        <v>1851.9</v>
      </c>
      <c r="E65">
        <v>19.64</v>
      </c>
      <c r="F65">
        <v>1868.1</v>
      </c>
      <c r="G65">
        <v>14.03</v>
      </c>
      <c r="H65">
        <v>1917.7</v>
      </c>
      <c r="I65">
        <v>43.14</v>
      </c>
    </row>
    <row r="66" spans="1:9">
      <c r="A66" t="s">
        <v>64</v>
      </c>
      <c r="B66">
        <v>496.3</v>
      </c>
      <c r="C66">
        <v>61.85</v>
      </c>
      <c r="D66">
        <v>498.3</v>
      </c>
      <c r="E66">
        <v>6.75</v>
      </c>
      <c r="F66">
        <v>498</v>
      </c>
      <c r="G66">
        <v>10.87</v>
      </c>
      <c r="H66">
        <v>528.5</v>
      </c>
      <c r="I66">
        <v>22.38</v>
      </c>
    </row>
    <row r="67" spans="1:9">
      <c r="A67" t="s">
        <v>65</v>
      </c>
      <c r="B67">
        <v>1881.7</v>
      </c>
      <c r="C67">
        <v>27.65</v>
      </c>
      <c r="D67">
        <v>1851.5</v>
      </c>
      <c r="E67">
        <v>19.1</v>
      </c>
      <c r="F67">
        <v>1865.7</v>
      </c>
      <c r="G67">
        <v>13.51</v>
      </c>
      <c r="H67">
        <v>1822.4</v>
      </c>
      <c r="I67">
        <v>45.01</v>
      </c>
    </row>
    <row r="68" spans="1:9">
      <c r="A68" t="s">
        <v>66</v>
      </c>
      <c r="B68">
        <v>2362.2</v>
      </c>
      <c r="C68">
        <v>46.78</v>
      </c>
      <c r="D68">
        <v>2289.2</v>
      </c>
      <c r="E68">
        <v>29.79</v>
      </c>
      <c r="F68">
        <v>2327.9</v>
      </c>
      <c r="G68">
        <v>24.9</v>
      </c>
      <c r="H68">
        <v>1926.9</v>
      </c>
      <c r="I68">
        <v>94.01000000000001</v>
      </c>
    </row>
    <row r="69" spans="1:9">
      <c r="A69" t="s">
        <v>67</v>
      </c>
      <c r="B69">
        <v>874.1</v>
      </c>
      <c r="C69">
        <v>55.97</v>
      </c>
      <c r="D69">
        <v>614.3</v>
      </c>
      <c r="E69">
        <v>8.69</v>
      </c>
      <c r="F69">
        <v>672.8</v>
      </c>
      <c r="G69">
        <v>13.22</v>
      </c>
      <c r="H69">
        <v>546</v>
      </c>
      <c r="I69">
        <v>22.65</v>
      </c>
    </row>
    <row r="70" spans="1:9">
      <c r="A70" t="s">
        <v>68</v>
      </c>
      <c r="B70">
        <v>411.1</v>
      </c>
      <c r="C70">
        <v>82.58</v>
      </c>
      <c r="D70">
        <v>372.5</v>
      </c>
      <c r="E70">
        <v>6.1</v>
      </c>
      <c r="F70">
        <v>377.8</v>
      </c>
      <c r="G70">
        <v>11.61</v>
      </c>
      <c r="H70">
        <v>356.5</v>
      </c>
      <c r="I70">
        <v>15.34</v>
      </c>
    </row>
    <row r="71" spans="1:9">
      <c r="A71" t="s">
        <v>69</v>
      </c>
      <c r="B71">
        <v>364.1</v>
      </c>
      <c r="C71">
        <v>77.56</v>
      </c>
      <c r="D71">
        <v>353.3</v>
      </c>
      <c r="E71">
        <v>5.54</v>
      </c>
      <c r="F71">
        <v>354.7</v>
      </c>
      <c r="G71">
        <v>10.22</v>
      </c>
      <c r="H71">
        <v>276.4</v>
      </c>
      <c r="I71">
        <v>12.21</v>
      </c>
    </row>
    <row r="72" spans="1:9">
      <c r="A72" t="s">
        <v>70</v>
      </c>
      <c r="B72">
        <v>2647.1</v>
      </c>
      <c r="C72">
        <v>39.94</v>
      </c>
      <c r="D72">
        <v>2569.7</v>
      </c>
      <c r="E72">
        <v>30.82</v>
      </c>
      <c r="F72">
        <v>2613.1</v>
      </c>
      <c r="G72">
        <v>22.38</v>
      </c>
      <c r="H72">
        <v>2434.3</v>
      </c>
      <c r="I72">
        <v>100.34</v>
      </c>
    </row>
    <row r="73" spans="1:9">
      <c r="A73" t="s">
        <v>71</v>
      </c>
      <c r="B73">
        <v>1979.7</v>
      </c>
      <c r="C73">
        <v>38.98</v>
      </c>
      <c r="D73">
        <v>1926.1</v>
      </c>
      <c r="E73">
        <v>22.38</v>
      </c>
      <c r="F73">
        <v>1952</v>
      </c>
      <c r="G73">
        <v>18.94</v>
      </c>
      <c r="H73">
        <v>1998.9</v>
      </c>
      <c r="I73">
        <v>75.59999999999999</v>
      </c>
    </row>
    <row r="74" spans="1:9">
      <c r="A74" t="s">
        <v>72</v>
      </c>
      <c r="B74">
        <v>488.3</v>
      </c>
      <c r="C74">
        <v>62.39</v>
      </c>
      <c r="D74">
        <v>505.2</v>
      </c>
      <c r="E74">
        <v>6.9</v>
      </c>
      <c r="F74">
        <v>502.3</v>
      </c>
      <c r="G74">
        <v>11</v>
      </c>
      <c r="H74">
        <v>530.2</v>
      </c>
      <c r="I74">
        <v>19.72</v>
      </c>
    </row>
    <row r="75" spans="1:9">
      <c r="A75" t="s">
        <v>73</v>
      </c>
      <c r="B75">
        <v>1895.4</v>
      </c>
      <c r="C75">
        <v>41.27</v>
      </c>
      <c r="D75">
        <v>1893.9</v>
      </c>
      <c r="E75">
        <v>22.98</v>
      </c>
      <c r="F75">
        <v>1894.4</v>
      </c>
      <c r="G75">
        <v>19.6</v>
      </c>
      <c r="H75">
        <v>1884.9</v>
      </c>
      <c r="I75">
        <v>73</v>
      </c>
    </row>
    <row r="76" spans="1:9">
      <c r="A76" t="s">
        <v>74</v>
      </c>
      <c r="B76">
        <v>1885.9</v>
      </c>
      <c r="C76">
        <v>33.46</v>
      </c>
      <c r="D76">
        <v>1752.4</v>
      </c>
      <c r="E76">
        <v>19.45</v>
      </c>
      <c r="F76">
        <v>1814.1</v>
      </c>
      <c r="G76">
        <v>15.85</v>
      </c>
      <c r="H76">
        <v>1803</v>
      </c>
      <c r="I76">
        <v>54.04</v>
      </c>
    </row>
    <row r="77" spans="1:9">
      <c r="A77" t="s">
        <v>75</v>
      </c>
      <c r="B77">
        <v>585.5</v>
      </c>
      <c r="C77">
        <v>45.35</v>
      </c>
      <c r="D77">
        <v>599.9</v>
      </c>
      <c r="E77">
        <v>7.29</v>
      </c>
      <c r="F77">
        <v>596.9</v>
      </c>
      <c r="G77">
        <v>9.460000000000001</v>
      </c>
      <c r="H77">
        <v>608.7</v>
      </c>
      <c r="I77">
        <v>23.9</v>
      </c>
    </row>
    <row r="78" spans="1:9">
      <c r="A78" t="s">
        <v>76</v>
      </c>
      <c r="B78">
        <v>628.8</v>
      </c>
      <c r="C78">
        <v>45.18</v>
      </c>
      <c r="D78">
        <v>600.8</v>
      </c>
      <c r="E78">
        <v>7.32</v>
      </c>
      <c r="F78">
        <v>606.6</v>
      </c>
      <c r="G78">
        <v>9.6</v>
      </c>
      <c r="H78">
        <v>616.4</v>
      </c>
      <c r="I78">
        <v>24.34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N81"/>
  <sheetViews>
    <sheetView workbookViewId="0"/>
  </sheetViews>
  <sheetFormatPr defaultRowHeight="15"/>
  <sheetData>
    <row r="4" spans="1:14">
      <c r="A4" t="s">
        <v>0</v>
      </c>
      <c r="B4" t="s">
        <v>1</v>
      </c>
      <c r="C4" t="s">
        <v>2</v>
      </c>
      <c r="D4" t="s">
        <v>3</v>
      </c>
      <c r="E4" t="s">
        <v>2</v>
      </c>
      <c r="F4" t="s">
        <v>4</v>
      </c>
      <c r="G4" t="s">
        <v>2</v>
      </c>
      <c r="H4" t="s">
        <v>5</v>
      </c>
      <c r="I4" t="s">
        <v>2</v>
      </c>
      <c r="J4" t="s">
        <v>77</v>
      </c>
      <c r="K4" t="s">
        <v>78</v>
      </c>
      <c r="L4" t="s">
        <v>79</v>
      </c>
      <c r="M4" t="s">
        <v>80</v>
      </c>
      <c r="N4" t="s">
        <v>81</v>
      </c>
    </row>
    <row r="5" spans="1:14">
      <c r="A5" t="s">
        <v>6</v>
      </c>
      <c r="B5">
        <v>0.05925549</v>
      </c>
      <c r="C5">
        <v>0.00095706</v>
      </c>
      <c r="D5">
        <v>0.09762741</v>
      </c>
      <c r="E5">
        <v>0.00115974</v>
      </c>
      <c r="F5">
        <v>0.79753673</v>
      </c>
      <c r="G5">
        <v>0.01305311</v>
      </c>
      <c r="H5">
        <v>0.02956459</v>
      </c>
      <c r="I5">
        <v>0.0008474999999999999</v>
      </c>
      <c r="J5">
        <v>22169</v>
      </c>
      <c r="K5">
        <v>1312</v>
      </c>
      <c r="L5">
        <v>422</v>
      </c>
      <c r="M5">
        <v>15020</v>
      </c>
      <c r="N5">
        <v>251382</v>
      </c>
    </row>
    <row r="6" spans="1:14">
      <c r="A6" t="s">
        <v>7</v>
      </c>
      <c r="B6">
        <v>0.06102176</v>
      </c>
      <c r="C6">
        <v>0.00102202</v>
      </c>
      <c r="D6">
        <v>0.09776538</v>
      </c>
      <c r="E6">
        <v>0.00114977</v>
      </c>
      <c r="F6">
        <v>0.82252294</v>
      </c>
      <c r="G6">
        <v>0.01379256</v>
      </c>
      <c r="H6">
        <v>0.03230873</v>
      </c>
      <c r="I6">
        <v>0.00096777</v>
      </c>
      <c r="J6">
        <v>19913</v>
      </c>
      <c r="K6">
        <v>1200</v>
      </c>
      <c r="L6">
        <v>404</v>
      </c>
      <c r="M6">
        <v>13138</v>
      </c>
      <c r="N6">
        <v>220856</v>
      </c>
    </row>
    <row r="7" spans="1:14">
      <c r="A7" t="s">
        <v>8</v>
      </c>
      <c r="B7">
        <v>0.07356002</v>
      </c>
      <c r="C7">
        <v>0.00129452</v>
      </c>
      <c r="D7">
        <v>0.1761913</v>
      </c>
      <c r="E7">
        <v>0.00213131</v>
      </c>
      <c r="F7">
        <v>1.78690434</v>
      </c>
      <c r="G7">
        <v>0.03128593</v>
      </c>
      <c r="H7">
        <v>0.054222</v>
      </c>
      <c r="I7">
        <v>0.00124256</v>
      </c>
      <c r="J7">
        <v>13553</v>
      </c>
      <c r="K7">
        <v>984</v>
      </c>
      <c r="L7">
        <v>1460</v>
      </c>
      <c r="M7">
        <v>28182</v>
      </c>
      <c r="N7">
        <v>83484</v>
      </c>
    </row>
    <row r="8" spans="1:14">
      <c r="A8" t="s">
        <v>9</v>
      </c>
      <c r="B8">
        <v>0.06426057</v>
      </c>
      <c r="C8">
        <v>0.0012023</v>
      </c>
      <c r="D8">
        <v>0.11813725</v>
      </c>
      <c r="E8">
        <v>0.00147579</v>
      </c>
      <c r="F8">
        <v>1.04662633</v>
      </c>
      <c r="G8">
        <v>0.0195741</v>
      </c>
      <c r="H8">
        <v>0.03630736</v>
      </c>
      <c r="I8">
        <v>0.00076258</v>
      </c>
      <c r="J8">
        <v>11360</v>
      </c>
      <c r="K8">
        <v>732</v>
      </c>
      <c r="L8">
        <v>3144</v>
      </c>
      <c r="M8">
        <v>89939</v>
      </c>
      <c r="N8">
        <v>107525</v>
      </c>
    </row>
    <row r="9" spans="1:14">
      <c r="A9" t="s">
        <v>10</v>
      </c>
      <c r="B9">
        <v>0.14002734</v>
      </c>
      <c r="C9">
        <v>0.00202965</v>
      </c>
      <c r="D9">
        <v>0.4267382</v>
      </c>
      <c r="E9">
        <v>0.00509699</v>
      </c>
      <c r="F9">
        <v>8.23819447</v>
      </c>
      <c r="G9">
        <v>0.12225675</v>
      </c>
      <c r="H9">
        <v>0.12521042</v>
      </c>
      <c r="I9">
        <v>0.00274793</v>
      </c>
      <c r="J9">
        <v>28631</v>
      </c>
      <c r="K9">
        <v>4013</v>
      </c>
      <c r="L9">
        <v>3654</v>
      </c>
      <c r="M9">
        <v>30549</v>
      </c>
      <c r="N9">
        <v>74205</v>
      </c>
    </row>
    <row r="10" spans="1:14">
      <c r="A10" t="s">
        <v>11</v>
      </c>
      <c r="B10">
        <v>0.07467622</v>
      </c>
      <c r="C10">
        <v>0.00182117</v>
      </c>
      <c r="D10">
        <v>0.0632067</v>
      </c>
      <c r="E10">
        <v>0.00086021</v>
      </c>
      <c r="F10">
        <v>0.65076309</v>
      </c>
      <c r="G10">
        <v>0.01535627</v>
      </c>
      <c r="H10">
        <v>0.01979949</v>
      </c>
      <c r="I10">
        <v>0.00044462</v>
      </c>
      <c r="J10">
        <v>5287</v>
      </c>
      <c r="K10">
        <v>393</v>
      </c>
      <c r="L10">
        <v>11009</v>
      </c>
      <c r="M10">
        <v>580715</v>
      </c>
      <c r="N10">
        <v>91499</v>
      </c>
    </row>
    <row r="11" spans="1:14">
      <c r="A11" t="s">
        <v>12</v>
      </c>
      <c r="B11">
        <v>0.10839629</v>
      </c>
      <c r="C11">
        <v>0.00179585</v>
      </c>
      <c r="D11">
        <v>0.29725766</v>
      </c>
      <c r="E11">
        <v>0.00361408</v>
      </c>
      <c r="F11">
        <v>4.44251394</v>
      </c>
      <c r="G11">
        <v>0.07365235000000001</v>
      </c>
      <c r="H11">
        <v>0.08825705</v>
      </c>
      <c r="I11">
        <v>0.00212575</v>
      </c>
      <c r="J11">
        <v>20312</v>
      </c>
      <c r="K11">
        <v>2186</v>
      </c>
      <c r="L11">
        <v>4118</v>
      </c>
      <c r="M11">
        <v>48582</v>
      </c>
      <c r="N11">
        <v>74606</v>
      </c>
    </row>
    <row r="12" spans="1:14">
      <c r="A12" t="s">
        <v>13</v>
      </c>
      <c r="B12">
        <v>0.06233726</v>
      </c>
      <c r="C12">
        <v>0.00172683</v>
      </c>
      <c r="D12">
        <v>0.08146672000000001</v>
      </c>
      <c r="E12">
        <v>0.00115038</v>
      </c>
      <c r="F12">
        <v>0.70016521</v>
      </c>
      <c r="G12">
        <v>0.01880147</v>
      </c>
      <c r="H12">
        <v>0.02771389</v>
      </c>
      <c r="I12">
        <v>0.0008110599999999999</v>
      </c>
      <c r="J12">
        <v>5431</v>
      </c>
      <c r="K12">
        <v>337</v>
      </c>
      <c r="L12">
        <v>1099</v>
      </c>
      <c r="M12">
        <v>41444</v>
      </c>
      <c r="N12">
        <v>73272</v>
      </c>
    </row>
    <row r="13" spans="1:14">
      <c r="A13" t="s">
        <v>14</v>
      </c>
      <c r="B13">
        <v>0.17508344</v>
      </c>
      <c r="C13">
        <v>0.0034998</v>
      </c>
      <c r="D13">
        <v>0.44849381</v>
      </c>
      <c r="E13">
        <v>0.00593731</v>
      </c>
      <c r="F13">
        <v>10.82270527</v>
      </c>
      <c r="G13">
        <v>0.21751702</v>
      </c>
      <c r="H13">
        <v>0.13104485</v>
      </c>
      <c r="I13">
        <v>0.00487851</v>
      </c>
      <c r="J13">
        <v>291334</v>
      </c>
      <c r="K13">
        <v>51762</v>
      </c>
      <c r="L13">
        <v>17949</v>
      </c>
      <c r="M13">
        <v>145089</v>
      </c>
      <c r="N13">
        <v>760321</v>
      </c>
    </row>
    <row r="14" spans="1:14">
      <c r="A14" t="s">
        <v>15</v>
      </c>
      <c r="B14">
        <v>0.17388043</v>
      </c>
      <c r="C14">
        <v>0.00422406</v>
      </c>
      <c r="D14">
        <v>0.47403106</v>
      </c>
      <c r="E14">
        <v>0.00709189</v>
      </c>
      <c r="F14">
        <v>11.36583042</v>
      </c>
      <c r="G14">
        <v>0.27610224</v>
      </c>
      <c r="H14">
        <v>0.09755125000000001</v>
      </c>
      <c r="I14">
        <v>0.0050431</v>
      </c>
      <c r="J14">
        <v>122923</v>
      </c>
      <c r="K14">
        <v>22223</v>
      </c>
      <c r="L14">
        <v>2992</v>
      </c>
      <c r="M14">
        <v>35058</v>
      </c>
      <c r="N14">
        <v>321059</v>
      </c>
    </row>
    <row r="15" spans="1:14">
      <c r="A15" t="s">
        <v>16</v>
      </c>
      <c r="B15">
        <v>0.17100489</v>
      </c>
      <c r="C15">
        <v>0.00295209</v>
      </c>
      <c r="D15">
        <v>0.49699029</v>
      </c>
      <c r="E15">
        <v>0.00616109</v>
      </c>
      <c r="F15">
        <v>11.71724606</v>
      </c>
      <c r="G15">
        <v>0.20248808</v>
      </c>
      <c r="H15">
        <v>0.13523741</v>
      </c>
      <c r="I15">
        <v>0.00397501</v>
      </c>
      <c r="J15">
        <v>37106</v>
      </c>
      <c r="K15">
        <v>6345</v>
      </c>
      <c r="L15">
        <v>6321</v>
      </c>
      <c r="M15">
        <v>48869</v>
      </c>
      <c r="N15">
        <v>82163</v>
      </c>
    </row>
    <row r="16" spans="1:14">
      <c r="A16" t="s">
        <v>17</v>
      </c>
      <c r="B16">
        <v>0.05722805</v>
      </c>
      <c r="C16">
        <v>0.00178174</v>
      </c>
      <c r="D16">
        <v>0.05942357</v>
      </c>
      <c r="E16">
        <v>0.00088212</v>
      </c>
      <c r="F16">
        <v>0.46886104</v>
      </c>
      <c r="G16">
        <v>0.01416581</v>
      </c>
      <c r="H16">
        <v>0.01924586</v>
      </c>
      <c r="I16">
        <v>0.00063171</v>
      </c>
      <c r="J16">
        <v>5685</v>
      </c>
      <c r="K16">
        <v>328</v>
      </c>
      <c r="L16">
        <v>2252</v>
      </c>
      <c r="M16">
        <v>124733</v>
      </c>
      <c r="N16">
        <v>107292</v>
      </c>
    </row>
    <row r="17" spans="1:14">
      <c r="A17" t="s">
        <v>18</v>
      </c>
      <c r="B17">
        <v>0.10390117</v>
      </c>
      <c r="C17">
        <v>0.00210558</v>
      </c>
      <c r="D17">
        <v>0.27769876</v>
      </c>
      <c r="E17">
        <v>0.00369108</v>
      </c>
      <c r="F17">
        <v>3.97823405</v>
      </c>
      <c r="G17">
        <v>0.08095206000000001</v>
      </c>
      <c r="H17">
        <v>0.08092102</v>
      </c>
      <c r="I17">
        <v>0.00299898</v>
      </c>
      <c r="J17">
        <v>106027</v>
      </c>
      <c r="K17">
        <v>11283</v>
      </c>
      <c r="L17">
        <v>15147</v>
      </c>
      <c r="M17">
        <v>196756</v>
      </c>
      <c r="N17">
        <v>444532</v>
      </c>
    </row>
    <row r="18" spans="1:14">
      <c r="A18" t="s">
        <v>19</v>
      </c>
      <c r="B18">
        <v>0.05225151</v>
      </c>
      <c r="C18">
        <v>0.00121183</v>
      </c>
      <c r="D18">
        <v>0.05925776</v>
      </c>
      <c r="E18">
        <v>0.00077642</v>
      </c>
      <c r="F18">
        <v>0.42689079</v>
      </c>
      <c r="G18">
        <v>0.009725900000000001</v>
      </c>
      <c r="H18">
        <v>0.01824271</v>
      </c>
      <c r="I18">
        <v>0.00068231</v>
      </c>
      <c r="J18">
        <v>31958</v>
      </c>
      <c r="K18">
        <v>1688</v>
      </c>
      <c r="L18">
        <v>6366</v>
      </c>
      <c r="M18">
        <v>362840</v>
      </c>
      <c r="N18">
        <v>595162</v>
      </c>
    </row>
    <row r="19" spans="1:14">
      <c r="A19" t="s">
        <v>20</v>
      </c>
      <c r="B19">
        <v>0.06037111</v>
      </c>
      <c r="C19">
        <v>0.0012294</v>
      </c>
      <c r="D19">
        <v>0.09778125</v>
      </c>
      <c r="E19">
        <v>0.00121853</v>
      </c>
      <c r="F19">
        <v>0.81387657</v>
      </c>
      <c r="G19">
        <v>0.01635747</v>
      </c>
      <c r="H19">
        <v>0.03283451</v>
      </c>
      <c r="I19">
        <v>0.00123317</v>
      </c>
      <c r="J19">
        <v>17741</v>
      </c>
      <c r="K19">
        <v>1066</v>
      </c>
      <c r="L19">
        <v>379</v>
      </c>
      <c r="M19">
        <v>11754</v>
      </c>
      <c r="N19">
        <v>197733</v>
      </c>
    </row>
    <row r="20" spans="1:14">
      <c r="A20" t="s">
        <v>21</v>
      </c>
      <c r="B20">
        <v>0.05983654</v>
      </c>
      <c r="C20">
        <v>0.00123614</v>
      </c>
      <c r="D20">
        <v>0.0974489</v>
      </c>
      <c r="E20">
        <v>0.00121967</v>
      </c>
      <c r="F20">
        <v>0.80392814</v>
      </c>
      <c r="G20">
        <v>0.01638236</v>
      </c>
      <c r="H20">
        <v>0.02899833</v>
      </c>
      <c r="I20">
        <v>0.00112888</v>
      </c>
      <c r="J20">
        <v>18220</v>
      </c>
      <c r="K20">
        <v>1084</v>
      </c>
      <c r="L20">
        <v>345</v>
      </c>
      <c r="M20">
        <v>12085</v>
      </c>
      <c r="N20">
        <v>203798</v>
      </c>
    </row>
    <row r="21" spans="1:14">
      <c r="A21" t="s">
        <v>20</v>
      </c>
      <c r="B21">
        <v>0.06028967</v>
      </c>
      <c r="C21">
        <v>0.00103829</v>
      </c>
      <c r="D21">
        <v>0.09783884</v>
      </c>
      <c r="E21">
        <v>0.00117964</v>
      </c>
      <c r="F21">
        <v>0.8132582900000001</v>
      </c>
      <c r="G21">
        <v>0.01407914</v>
      </c>
      <c r="H21">
        <v>0.03248931</v>
      </c>
      <c r="I21">
        <v>0.0009927499999999999</v>
      </c>
      <c r="J21">
        <v>18245</v>
      </c>
      <c r="K21">
        <v>1103</v>
      </c>
      <c r="L21">
        <v>388</v>
      </c>
      <c r="M21">
        <v>12270</v>
      </c>
      <c r="N21">
        <v>206360</v>
      </c>
    </row>
    <row r="22" spans="1:14">
      <c r="A22" t="s">
        <v>21</v>
      </c>
      <c r="B22">
        <v>0.05991495</v>
      </c>
      <c r="C22">
        <v>0.00103784</v>
      </c>
      <c r="D22">
        <v>0.09724594</v>
      </c>
      <c r="E22">
        <v>0.00115992</v>
      </c>
      <c r="F22">
        <v>0.80331069</v>
      </c>
      <c r="G22">
        <v>0.01392749</v>
      </c>
      <c r="H22">
        <v>0.02901073</v>
      </c>
      <c r="I22">
        <v>0.00091216</v>
      </c>
      <c r="J22">
        <v>18220</v>
      </c>
      <c r="K22">
        <v>1084</v>
      </c>
      <c r="L22">
        <v>345</v>
      </c>
      <c r="M22">
        <v>12085</v>
      </c>
      <c r="N22">
        <v>204743</v>
      </c>
    </row>
    <row r="23" spans="1:14">
      <c r="A23" t="s">
        <v>22</v>
      </c>
      <c r="B23">
        <v>0.07490122</v>
      </c>
      <c r="C23">
        <v>0.00160574</v>
      </c>
      <c r="D23">
        <v>0.17836133</v>
      </c>
      <c r="E23">
        <v>0.00230771</v>
      </c>
      <c r="F23">
        <v>1.84209335</v>
      </c>
      <c r="G23">
        <v>0.03862256</v>
      </c>
      <c r="H23">
        <v>0.05490848</v>
      </c>
      <c r="I23">
        <v>0.0015696</v>
      </c>
      <c r="J23">
        <v>11039</v>
      </c>
      <c r="K23">
        <v>827</v>
      </c>
      <c r="L23">
        <v>1210</v>
      </c>
      <c r="M23">
        <v>22354</v>
      </c>
      <c r="N23">
        <v>67067</v>
      </c>
    </row>
    <row r="24" spans="1:14">
      <c r="A24" t="s">
        <v>23</v>
      </c>
      <c r="B24">
        <v>0.06362816</v>
      </c>
      <c r="C24">
        <v>0.00215729</v>
      </c>
      <c r="D24">
        <v>0.12061665</v>
      </c>
      <c r="E24">
        <v>0.00183151</v>
      </c>
      <c r="F24">
        <v>1.05854285</v>
      </c>
      <c r="G24">
        <v>0.03457375</v>
      </c>
      <c r="H24">
        <v>0.03562337</v>
      </c>
      <c r="I24">
        <v>0.00130316</v>
      </c>
      <c r="J24">
        <v>7976</v>
      </c>
      <c r="K24">
        <v>491</v>
      </c>
      <c r="L24">
        <v>2080</v>
      </c>
      <c r="M24">
        <v>56814</v>
      </c>
      <c r="N24">
        <v>69883</v>
      </c>
    </row>
    <row r="25" spans="1:14">
      <c r="A25" t="s">
        <v>24</v>
      </c>
      <c r="B25">
        <v>0.1215596</v>
      </c>
      <c r="C25">
        <v>0.00183066</v>
      </c>
      <c r="D25">
        <v>0.35263106</v>
      </c>
      <c r="E25">
        <v>0.00430447</v>
      </c>
      <c r="F25">
        <v>5.90975761</v>
      </c>
      <c r="G25">
        <v>0.09170296</v>
      </c>
      <c r="H25">
        <v>0.10399723</v>
      </c>
      <c r="I25">
        <v>0.00240363</v>
      </c>
      <c r="J25">
        <v>37405</v>
      </c>
      <c r="K25">
        <v>4574</v>
      </c>
      <c r="L25">
        <v>6182</v>
      </c>
      <c r="M25">
        <v>62854</v>
      </c>
      <c r="N25">
        <v>120159</v>
      </c>
    </row>
    <row r="26" spans="1:14">
      <c r="A26" t="s">
        <v>25</v>
      </c>
      <c r="B26">
        <v>0.05556513</v>
      </c>
      <c r="C26">
        <v>0.00107415</v>
      </c>
      <c r="D26">
        <v>0.06587759</v>
      </c>
      <c r="E26">
        <v>0.00082744</v>
      </c>
      <c r="F26">
        <v>0.5046261</v>
      </c>
      <c r="G26">
        <v>0.009775809999999999</v>
      </c>
      <c r="H26">
        <v>0.02049271</v>
      </c>
      <c r="I26">
        <v>0.0005667</v>
      </c>
      <c r="J26">
        <v>36306</v>
      </c>
      <c r="K26">
        <v>2020</v>
      </c>
      <c r="L26">
        <v>10445</v>
      </c>
      <c r="M26">
        <v>545153</v>
      </c>
      <c r="N26">
        <v>622028</v>
      </c>
    </row>
    <row r="27" spans="1:14">
      <c r="A27" t="s">
        <v>26</v>
      </c>
      <c r="B27">
        <v>0.05490155</v>
      </c>
      <c r="C27">
        <v>0.00101423</v>
      </c>
      <c r="D27">
        <v>0.05940912</v>
      </c>
      <c r="E27">
        <v>0.0007193600000000001</v>
      </c>
      <c r="F27">
        <v>0.44966462</v>
      </c>
      <c r="G27">
        <v>0.008301970000000001</v>
      </c>
      <c r="H27">
        <v>0.01731452</v>
      </c>
      <c r="I27">
        <v>0.00040787</v>
      </c>
      <c r="J27">
        <v>16872</v>
      </c>
      <c r="K27">
        <v>915</v>
      </c>
      <c r="L27">
        <v>2752</v>
      </c>
      <c r="M27">
        <v>164612</v>
      </c>
      <c r="N27">
        <v>312642</v>
      </c>
    </row>
    <row r="28" spans="1:14">
      <c r="A28" t="s">
        <v>27</v>
      </c>
      <c r="B28">
        <v>0.11058337</v>
      </c>
      <c r="C28">
        <v>0.00251514</v>
      </c>
      <c r="D28">
        <v>0.32139429</v>
      </c>
      <c r="E28">
        <v>0.004345</v>
      </c>
      <c r="F28">
        <v>4.9013834</v>
      </c>
      <c r="G28">
        <v>0.1081541</v>
      </c>
      <c r="H28">
        <v>0.09430452</v>
      </c>
      <c r="I28">
        <v>0.00317649</v>
      </c>
      <c r="J28">
        <v>14320</v>
      </c>
      <c r="K28">
        <v>1536</v>
      </c>
      <c r="L28">
        <v>3477</v>
      </c>
      <c r="M28">
        <v>36518</v>
      </c>
      <c r="N28">
        <v>47436</v>
      </c>
    </row>
    <row r="29" spans="1:14">
      <c r="A29" t="s">
        <v>28</v>
      </c>
      <c r="B29">
        <v>0.11446285</v>
      </c>
      <c r="C29">
        <v>0.00242298</v>
      </c>
      <c r="D29">
        <v>0.31895921</v>
      </c>
      <c r="E29">
        <v>0.00438916</v>
      </c>
      <c r="F29">
        <v>5.0343132</v>
      </c>
      <c r="G29">
        <v>0.10671499</v>
      </c>
      <c r="H29">
        <v>0.09551901</v>
      </c>
      <c r="I29">
        <v>0.00350067</v>
      </c>
      <c r="J29">
        <v>46403</v>
      </c>
      <c r="K29">
        <v>5323</v>
      </c>
      <c r="L29">
        <v>6256</v>
      </c>
      <c r="M29">
        <v>71004</v>
      </c>
      <c r="N29">
        <v>170639</v>
      </c>
    </row>
    <row r="30" spans="1:14">
      <c r="A30" t="s">
        <v>29</v>
      </c>
      <c r="B30">
        <v>0.15219173</v>
      </c>
      <c r="C30">
        <v>0.00690585</v>
      </c>
      <c r="D30">
        <v>0.06729259</v>
      </c>
      <c r="E30">
        <v>0.00162789</v>
      </c>
      <c r="F30">
        <v>1.41188121</v>
      </c>
      <c r="G30">
        <v>0.0579316</v>
      </c>
      <c r="H30">
        <v>0.02059189</v>
      </c>
      <c r="I30">
        <v>0.0006094</v>
      </c>
      <c r="J30">
        <v>957</v>
      </c>
      <c r="K30">
        <v>145</v>
      </c>
      <c r="L30">
        <v>2438</v>
      </c>
      <c r="M30">
        <v>125374</v>
      </c>
      <c r="N30">
        <v>16158</v>
      </c>
    </row>
    <row r="31" spans="1:14">
      <c r="A31" t="s">
        <v>30</v>
      </c>
      <c r="B31">
        <v>0.17591637</v>
      </c>
      <c r="C31">
        <v>0.00396296</v>
      </c>
      <c r="D31">
        <v>0.45337144</v>
      </c>
      <c r="E31">
        <v>0.00615009</v>
      </c>
      <c r="F31">
        <v>10.99534512</v>
      </c>
      <c r="G31">
        <v>0.24225868</v>
      </c>
      <c r="H31">
        <v>0.12764712</v>
      </c>
      <c r="I31">
        <v>0.00517516</v>
      </c>
      <c r="J31">
        <v>48904</v>
      </c>
      <c r="K31">
        <v>8648</v>
      </c>
      <c r="L31">
        <v>7925</v>
      </c>
      <c r="M31">
        <v>63898</v>
      </c>
      <c r="N31">
        <v>118906</v>
      </c>
    </row>
    <row r="32" spans="1:14">
      <c r="A32" t="s">
        <v>31</v>
      </c>
      <c r="B32">
        <v>0.16680987</v>
      </c>
      <c r="C32">
        <v>0.00282379</v>
      </c>
      <c r="D32">
        <v>0.4367891</v>
      </c>
      <c r="E32">
        <v>0.0053252</v>
      </c>
      <c r="F32">
        <v>10.04393387</v>
      </c>
      <c r="G32">
        <v>0.17152968</v>
      </c>
      <c r="H32">
        <v>0.12116589</v>
      </c>
      <c r="I32">
        <v>0.00359752</v>
      </c>
      <c r="J32">
        <v>67017</v>
      </c>
      <c r="K32">
        <v>11056</v>
      </c>
      <c r="L32">
        <v>5560</v>
      </c>
      <c r="M32">
        <v>48123</v>
      </c>
      <c r="N32">
        <v>169924</v>
      </c>
    </row>
    <row r="33" spans="1:14">
      <c r="A33" t="s">
        <v>32</v>
      </c>
      <c r="B33">
        <v>0.05381548</v>
      </c>
      <c r="C33">
        <v>0.00121821</v>
      </c>
      <c r="D33">
        <v>0.05933176</v>
      </c>
      <c r="E33">
        <v>0.00076229</v>
      </c>
      <c r="F33">
        <v>0.44018677</v>
      </c>
      <c r="G33">
        <v>0.009819690000000001</v>
      </c>
      <c r="H33">
        <v>0.01854042</v>
      </c>
      <c r="I33">
        <v>0.00054204</v>
      </c>
      <c r="J33">
        <v>11737</v>
      </c>
      <c r="K33">
        <v>622</v>
      </c>
      <c r="L33">
        <v>2793</v>
      </c>
      <c r="M33">
        <v>157587</v>
      </c>
      <c r="N33">
        <v>218287</v>
      </c>
    </row>
    <row r="34" spans="1:14">
      <c r="A34" t="s">
        <v>33</v>
      </c>
      <c r="B34">
        <v>0.05417064</v>
      </c>
      <c r="C34">
        <v>0.00105498</v>
      </c>
      <c r="D34">
        <v>0.06099826</v>
      </c>
      <c r="E34">
        <v>0.00075086</v>
      </c>
      <c r="F34">
        <v>0.45553297</v>
      </c>
      <c r="G34">
        <v>0.008839</v>
      </c>
      <c r="H34">
        <v>0.01934309</v>
      </c>
      <c r="I34">
        <v>0.00057744</v>
      </c>
      <c r="J34">
        <v>25672</v>
      </c>
      <c r="K34">
        <v>1367</v>
      </c>
      <c r="L34">
        <v>2999</v>
      </c>
      <c r="M34">
        <v>162448</v>
      </c>
      <c r="N34">
        <v>464004</v>
      </c>
    </row>
    <row r="35" spans="1:14">
      <c r="A35" t="s">
        <v>34</v>
      </c>
      <c r="B35">
        <v>0.115052</v>
      </c>
      <c r="C35">
        <v>0.0021263</v>
      </c>
      <c r="D35">
        <v>0.33738092</v>
      </c>
      <c r="E35">
        <v>0.00426294</v>
      </c>
      <c r="F35">
        <v>5.35088062</v>
      </c>
      <c r="G35">
        <v>0.09956656</v>
      </c>
      <c r="H35">
        <v>0.09396574000000001</v>
      </c>
      <c r="I35">
        <v>0.00293873</v>
      </c>
      <c r="J35">
        <v>44096</v>
      </c>
      <c r="K35">
        <v>5018</v>
      </c>
      <c r="L35">
        <v>12618</v>
      </c>
      <c r="M35">
        <v>141598</v>
      </c>
      <c r="N35">
        <v>147168</v>
      </c>
    </row>
    <row r="36" spans="1:14">
      <c r="A36" t="s">
        <v>35</v>
      </c>
      <c r="B36">
        <v>0.11392029</v>
      </c>
      <c r="C36">
        <v>0.00222018</v>
      </c>
      <c r="D36">
        <v>0.33117929</v>
      </c>
      <c r="E36">
        <v>0.00423431</v>
      </c>
      <c r="F36">
        <v>5.20094395</v>
      </c>
      <c r="G36">
        <v>0.10186438</v>
      </c>
      <c r="H36">
        <v>0.09053271</v>
      </c>
      <c r="I36">
        <v>0.00313807</v>
      </c>
      <c r="J36">
        <v>90923</v>
      </c>
      <c r="K36">
        <v>10226</v>
      </c>
      <c r="L36">
        <v>17545</v>
      </c>
      <c r="M36">
        <v>206338</v>
      </c>
      <c r="N36">
        <v>311623</v>
      </c>
    </row>
    <row r="37" spans="1:14">
      <c r="A37" t="s">
        <v>36</v>
      </c>
      <c r="B37">
        <v>0.21313961</v>
      </c>
      <c r="C37">
        <v>0.00370454</v>
      </c>
      <c r="D37">
        <v>0.55079246</v>
      </c>
      <c r="E37">
        <v>0.00667998</v>
      </c>
      <c r="F37">
        <v>16.18409538</v>
      </c>
      <c r="G37">
        <v>0.28299115</v>
      </c>
      <c r="H37">
        <v>0.15494223</v>
      </c>
      <c r="I37">
        <v>0.00481573</v>
      </c>
      <c r="J37">
        <v>70813</v>
      </c>
      <c r="K37">
        <v>14716</v>
      </c>
      <c r="L37">
        <v>6287</v>
      </c>
      <c r="M37">
        <v>42661</v>
      </c>
      <c r="N37">
        <v>141329</v>
      </c>
    </row>
    <row r="38" spans="1:14">
      <c r="A38" t="s">
        <v>37</v>
      </c>
      <c r="B38">
        <v>0.17071074</v>
      </c>
      <c r="C38">
        <v>0.00319185</v>
      </c>
      <c r="D38">
        <v>0.33106613</v>
      </c>
      <c r="E38">
        <v>0.0040919</v>
      </c>
      <c r="F38">
        <v>7.79119396</v>
      </c>
      <c r="G38">
        <v>0.14631231</v>
      </c>
      <c r="H38">
        <v>0.07913195000000001</v>
      </c>
      <c r="I38">
        <v>0.00272143</v>
      </c>
      <c r="J38">
        <v>199039</v>
      </c>
      <c r="K38">
        <v>33247</v>
      </c>
      <c r="L38">
        <v>14147</v>
      </c>
      <c r="M38">
        <v>190009</v>
      </c>
      <c r="N38">
        <v>668357</v>
      </c>
    </row>
    <row r="39" spans="1:14">
      <c r="A39" t="s">
        <v>38</v>
      </c>
      <c r="B39">
        <v>0.05991508</v>
      </c>
      <c r="C39">
        <v>0.00127101</v>
      </c>
      <c r="D39">
        <v>0.09794469</v>
      </c>
      <c r="E39">
        <v>0.00123767</v>
      </c>
      <c r="F39">
        <v>0.80903924</v>
      </c>
      <c r="G39">
        <v>0.01698432</v>
      </c>
      <c r="H39">
        <v>0.03175987</v>
      </c>
      <c r="I39">
        <v>0.00127495</v>
      </c>
      <c r="J39">
        <v>17509</v>
      </c>
      <c r="K39">
        <v>1021</v>
      </c>
      <c r="L39">
        <v>349</v>
      </c>
      <c r="M39">
        <v>11631</v>
      </c>
      <c r="N39">
        <v>196435</v>
      </c>
    </row>
    <row r="40" spans="1:14">
      <c r="A40" t="s">
        <v>39</v>
      </c>
      <c r="B40">
        <v>0.06031692</v>
      </c>
      <c r="C40">
        <v>0.00129249</v>
      </c>
      <c r="D40">
        <v>0.09735291</v>
      </c>
      <c r="E40">
        <v>0.00123456</v>
      </c>
      <c r="F40">
        <v>0.8095541000000001</v>
      </c>
      <c r="G40">
        <v>0.0171609</v>
      </c>
      <c r="H40">
        <v>0.0299046</v>
      </c>
      <c r="I40">
        <v>0.00123094</v>
      </c>
      <c r="J40">
        <v>18149</v>
      </c>
      <c r="K40">
        <v>1065</v>
      </c>
      <c r="L40">
        <v>338</v>
      </c>
      <c r="M40">
        <v>12008</v>
      </c>
      <c r="N40">
        <v>204933</v>
      </c>
    </row>
    <row r="41" spans="1:14">
      <c r="A41" t="s">
        <v>38</v>
      </c>
      <c r="B41">
        <v>0.05963452</v>
      </c>
      <c r="C41">
        <v>0.00107101</v>
      </c>
      <c r="D41">
        <v>0.09795207</v>
      </c>
      <c r="E41">
        <v>0.00118215</v>
      </c>
      <c r="F41">
        <v>0.80527788</v>
      </c>
      <c r="G41">
        <v>0.01450291</v>
      </c>
      <c r="H41">
        <v>0.03159827</v>
      </c>
      <c r="I41">
        <v>0.00101091</v>
      </c>
      <c r="J41">
        <v>17750</v>
      </c>
      <c r="K41">
        <v>1028</v>
      </c>
      <c r="L41">
        <v>353</v>
      </c>
      <c r="M41">
        <v>11786</v>
      </c>
      <c r="N41">
        <v>199439</v>
      </c>
    </row>
    <row r="42" spans="1:14">
      <c r="A42" t="s">
        <v>39</v>
      </c>
      <c r="B42">
        <v>0.06020008</v>
      </c>
      <c r="C42">
        <v>0.00105454</v>
      </c>
      <c r="D42">
        <v>0.09724117</v>
      </c>
      <c r="E42">
        <v>0.00116506</v>
      </c>
      <c r="F42">
        <v>0.8070664400000001</v>
      </c>
      <c r="G42">
        <v>0.01419273</v>
      </c>
      <c r="H42">
        <v>0.02995238</v>
      </c>
      <c r="I42">
        <v>0.0009481099999999999</v>
      </c>
      <c r="J42">
        <v>18149</v>
      </c>
      <c r="K42">
        <v>1065</v>
      </c>
      <c r="L42">
        <v>341</v>
      </c>
      <c r="M42">
        <v>12003</v>
      </c>
      <c r="N42">
        <v>204933</v>
      </c>
    </row>
    <row r="43" spans="1:14">
      <c r="A43" t="s">
        <v>40</v>
      </c>
      <c r="B43">
        <v>0.07681286</v>
      </c>
      <c r="C43">
        <v>0.0014987</v>
      </c>
      <c r="D43">
        <v>0.1784407</v>
      </c>
      <c r="E43">
        <v>0.00227169</v>
      </c>
      <c r="F43">
        <v>1.88966274</v>
      </c>
      <c r="G43">
        <v>0.03664477</v>
      </c>
      <c r="H43">
        <v>0.05469348</v>
      </c>
      <c r="I43">
        <v>0.00142417</v>
      </c>
      <c r="J43">
        <v>12313</v>
      </c>
      <c r="K43">
        <v>925</v>
      </c>
      <c r="L43">
        <v>1328</v>
      </c>
      <c r="M43">
        <v>25754</v>
      </c>
      <c r="N43">
        <v>76651</v>
      </c>
    </row>
    <row r="44" spans="1:14">
      <c r="A44" t="s">
        <v>41</v>
      </c>
      <c r="B44">
        <v>0.16330543</v>
      </c>
      <c r="C44">
        <v>0.00231793</v>
      </c>
      <c r="D44">
        <v>0.44766384</v>
      </c>
      <c r="E44">
        <v>0.0052936</v>
      </c>
      <c r="F44">
        <v>10.07809448</v>
      </c>
      <c r="G44">
        <v>0.14951037</v>
      </c>
      <c r="H44">
        <v>0.12633729</v>
      </c>
      <c r="I44">
        <v>0.0030079</v>
      </c>
      <c r="J44">
        <v>252104</v>
      </c>
      <c r="K44">
        <v>40477</v>
      </c>
      <c r="L44">
        <v>5320</v>
      </c>
      <c r="M44">
        <v>44482</v>
      </c>
      <c r="N44">
        <v>635513</v>
      </c>
    </row>
    <row r="45" spans="1:14">
      <c r="A45" t="s">
        <v>42</v>
      </c>
      <c r="B45">
        <v>0.12058843</v>
      </c>
      <c r="C45">
        <v>0.00254442</v>
      </c>
      <c r="D45">
        <v>0.37480021</v>
      </c>
      <c r="E45">
        <v>0.00523004</v>
      </c>
      <c r="F45">
        <v>6.23340034</v>
      </c>
      <c r="G45">
        <v>0.13236764</v>
      </c>
      <c r="H45">
        <v>0.10360395</v>
      </c>
      <c r="I45">
        <v>0.00359562</v>
      </c>
      <c r="J45">
        <v>48985</v>
      </c>
      <c r="K45">
        <v>5838</v>
      </c>
      <c r="L45">
        <v>15817</v>
      </c>
      <c r="M45">
        <v>168499</v>
      </c>
      <c r="N45">
        <v>155015</v>
      </c>
    </row>
    <row r="46" spans="1:14">
      <c r="A46" t="s">
        <v>43</v>
      </c>
      <c r="B46">
        <v>0.12883869</v>
      </c>
      <c r="C46">
        <v>0.00307945</v>
      </c>
      <c r="D46">
        <v>0.2142458</v>
      </c>
      <c r="E46">
        <v>0.00301393</v>
      </c>
      <c r="F46">
        <v>3.80529809</v>
      </c>
      <c r="G46">
        <v>0.08994521</v>
      </c>
      <c r="H46">
        <v>0.03826614</v>
      </c>
      <c r="I46">
        <v>0.0016692</v>
      </c>
      <c r="J46">
        <v>88695</v>
      </c>
      <c r="K46">
        <v>11150</v>
      </c>
      <c r="L46">
        <v>13557</v>
      </c>
      <c r="M46">
        <v>392935</v>
      </c>
      <c r="N46">
        <v>479465</v>
      </c>
    </row>
    <row r="47" spans="1:14">
      <c r="A47" t="s">
        <v>44</v>
      </c>
      <c r="B47">
        <v>0.12299637</v>
      </c>
      <c r="C47">
        <v>0.00248782</v>
      </c>
      <c r="D47">
        <v>0.32631573</v>
      </c>
      <c r="E47">
        <v>0.00443783</v>
      </c>
      <c r="F47">
        <v>5.53642273</v>
      </c>
      <c r="G47">
        <v>0.11392299</v>
      </c>
      <c r="H47">
        <v>0.06686316</v>
      </c>
      <c r="I47">
        <v>0.00242398</v>
      </c>
      <c r="J47">
        <v>163647</v>
      </c>
      <c r="K47">
        <v>20018</v>
      </c>
      <c r="L47">
        <v>18318</v>
      </c>
      <c r="M47">
        <v>294284</v>
      </c>
      <c r="N47">
        <v>603373</v>
      </c>
    </row>
    <row r="48" spans="1:14">
      <c r="A48" t="s">
        <v>45</v>
      </c>
      <c r="B48">
        <v>0.13268897</v>
      </c>
      <c r="C48">
        <v>0.00203862</v>
      </c>
      <c r="D48">
        <v>0.36655265</v>
      </c>
      <c r="E48">
        <v>0.00436533</v>
      </c>
      <c r="F48">
        <v>6.70519447</v>
      </c>
      <c r="G48">
        <v>0.10564994</v>
      </c>
      <c r="H48">
        <v>0.10819405</v>
      </c>
      <c r="I48">
        <v>0.00278888</v>
      </c>
      <c r="J48">
        <v>115047</v>
      </c>
      <c r="K48">
        <v>14986</v>
      </c>
      <c r="L48">
        <v>8858</v>
      </c>
      <c r="M48">
        <v>87138</v>
      </c>
      <c r="N48">
        <v>349970</v>
      </c>
    </row>
    <row r="49" spans="1:14">
      <c r="A49" t="s">
        <v>46</v>
      </c>
      <c r="B49">
        <v>0.17493497</v>
      </c>
      <c r="C49">
        <v>0.00265133</v>
      </c>
      <c r="D49">
        <v>0.46346131</v>
      </c>
      <c r="E49">
        <v>0.0054994</v>
      </c>
      <c r="F49">
        <v>11.17781162</v>
      </c>
      <c r="G49">
        <v>0.17249794</v>
      </c>
      <c r="H49">
        <v>0.11932084</v>
      </c>
      <c r="I49">
        <v>0.00290802</v>
      </c>
      <c r="J49">
        <v>41135</v>
      </c>
      <c r="K49">
        <v>7032</v>
      </c>
      <c r="L49">
        <v>6332</v>
      </c>
      <c r="M49">
        <v>56315</v>
      </c>
      <c r="N49">
        <v>97458</v>
      </c>
    </row>
    <row r="50" spans="1:14">
      <c r="A50" t="s">
        <v>47</v>
      </c>
      <c r="B50">
        <v>0.06117366</v>
      </c>
      <c r="C50">
        <v>0.00142755</v>
      </c>
      <c r="D50">
        <v>0.0703655</v>
      </c>
      <c r="E50">
        <v>0.00093133</v>
      </c>
      <c r="F50">
        <v>0.59342778</v>
      </c>
      <c r="G50">
        <v>0.01362257</v>
      </c>
      <c r="H50">
        <v>0.0242704</v>
      </c>
      <c r="I50">
        <v>0.00068381</v>
      </c>
      <c r="J50">
        <v>10377</v>
      </c>
      <c r="K50">
        <v>623</v>
      </c>
      <c r="L50">
        <v>3234</v>
      </c>
      <c r="M50">
        <v>141918</v>
      </c>
      <c r="N50">
        <v>164693</v>
      </c>
    </row>
    <row r="51" spans="1:14">
      <c r="A51" t="s">
        <v>48</v>
      </c>
      <c r="B51">
        <v>0.05962247</v>
      </c>
      <c r="C51">
        <v>0.00132273</v>
      </c>
      <c r="D51">
        <v>0.07970360999999999</v>
      </c>
      <c r="E51">
        <v>0.00102589</v>
      </c>
      <c r="F51">
        <v>0.65515471</v>
      </c>
      <c r="G51">
        <v>0.01432324</v>
      </c>
      <c r="H51">
        <v>0.0248712</v>
      </c>
      <c r="I51">
        <v>0.0006717</v>
      </c>
      <c r="J51">
        <v>9656</v>
      </c>
      <c r="K51">
        <v>562</v>
      </c>
      <c r="L51">
        <v>2670</v>
      </c>
      <c r="M51">
        <v>114186</v>
      </c>
      <c r="N51">
        <v>133781</v>
      </c>
    </row>
    <row r="52" spans="1:14">
      <c r="A52" t="s">
        <v>49</v>
      </c>
      <c r="B52">
        <v>0.11680959</v>
      </c>
      <c r="C52">
        <v>0.00271675</v>
      </c>
      <c r="D52">
        <v>0.33444476</v>
      </c>
      <c r="E52">
        <v>0.00468941</v>
      </c>
      <c r="F52">
        <v>5.38571978</v>
      </c>
      <c r="G52">
        <v>0.12358516</v>
      </c>
      <c r="H52">
        <v>0.0851449</v>
      </c>
      <c r="I52">
        <v>0.00339514</v>
      </c>
      <c r="J52">
        <v>31803</v>
      </c>
      <c r="K52">
        <v>3641</v>
      </c>
      <c r="L52">
        <v>6054</v>
      </c>
      <c r="M52">
        <v>77537</v>
      </c>
      <c r="N52">
        <v>108553</v>
      </c>
    </row>
    <row r="53" spans="1:14">
      <c r="A53" t="s">
        <v>50</v>
      </c>
      <c r="B53">
        <v>0.07178279</v>
      </c>
      <c r="C53">
        <v>0.0017252</v>
      </c>
      <c r="D53">
        <v>0.0747181</v>
      </c>
      <c r="E53">
        <v>0.00104357</v>
      </c>
      <c r="F53">
        <v>0.73946917</v>
      </c>
      <c r="G53">
        <v>0.01756333</v>
      </c>
      <c r="H53">
        <v>0.02106762</v>
      </c>
      <c r="I53">
        <v>0.00074356</v>
      </c>
      <c r="J53">
        <v>20573</v>
      </c>
      <c r="K53">
        <v>1461</v>
      </c>
      <c r="L53">
        <v>6345</v>
      </c>
      <c r="M53">
        <v>322902</v>
      </c>
      <c r="N53">
        <v>321463</v>
      </c>
    </row>
    <row r="54" spans="1:14">
      <c r="A54" t="s">
        <v>51</v>
      </c>
      <c r="B54">
        <v>0.11659816</v>
      </c>
      <c r="C54">
        <v>0.00198302</v>
      </c>
      <c r="D54">
        <v>0.3374851</v>
      </c>
      <c r="E54">
        <v>0.00409315</v>
      </c>
      <c r="F54">
        <v>5.42515659</v>
      </c>
      <c r="G54">
        <v>0.09269689</v>
      </c>
      <c r="H54">
        <v>0.09958141</v>
      </c>
      <c r="I54">
        <v>0.00281751</v>
      </c>
      <c r="J54">
        <v>33430</v>
      </c>
      <c r="K54">
        <v>3816</v>
      </c>
      <c r="L54">
        <v>4963</v>
      </c>
      <c r="M54">
        <v>53119</v>
      </c>
      <c r="N54">
        <v>108810</v>
      </c>
    </row>
    <row r="55" spans="1:14">
      <c r="A55" t="s">
        <v>52</v>
      </c>
      <c r="B55">
        <v>0.11466347</v>
      </c>
      <c r="C55">
        <v>0.00258814</v>
      </c>
      <c r="D55">
        <v>0.32545274</v>
      </c>
      <c r="E55">
        <v>0.00454564</v>
      </c>
      <c r="F55">
        <v>5.14422464</v>
      </c>
      <c r="G55">
        <v>0.11600349</v>
      </c>
      <c r="H55">
        <v>0.08539285000000001</v>
      </c>
      <c r="I55">
        <v>0.00350633</v>
      </c>
      <c r="J55">
        <v>72520</v>
      </c>
      <c r="K55">
        <v>8295</v>
      </c>
      <c r="L55">
        <v>9386</v>
      </c>
      <c r="M55">
        <v>117272</v>
      </c>
      <c r="N55">
        <v>263975</v>
      </c>
    </row>
    <row r="56" spans="1:14">
      <c r="A56" t="s">
        <v>53</v>
      </c>
      <c r="B56">
        <v>0.09473076</v>
      </c>
      <c r="C56">
        <v>0.00321679</v>
      </c>
      <c r="D56">
        <v>0.07798088</v>
      </c>
      <c r="E56">
        <v>0.0013203</v>
      </c>
      <c r="F56">
        <v>1.01842105</v>
      </c>
      <c r="G56">
        <v>0.03297507</v>
      </c>
      <c r="H56">
        <v>0.02422056</v>
      </c>
      <c r="I56">
        <v>0.0009775000000000001</v>
      </c>
      <c r="J56">
        <v>5304</v>
      </c>
      <c r="K56">
        <v>493</v>
      </c>
      <c r="L56">
        <v>11386</v>
      </c>
      <c r="M56">
        <v>508278</v>
      </c>
      <c r="N56">
        <v>77389</v>
      </c>
    </row>
    <row r="57" spans="1:14">
      <c r="A57" t="s">
        <v>54</v>
      </c>
      <c r="B57">
        <v>0.06669851</v>
      </c>
      <c r="C57">
        <v>0.00156113</v>
      </c>
      <c r="D57">
        <v>0.13605298</v>
      </c>
      <c r="E57">
        <v>0.00182421</v>
      </c>
      <c r="F57">
        <v>1.25107896</v>
      </c>
      <c r="G57">
        <v>0.02884082</v>
      </c>
      <c r="H57">
        <v>0.04242052</v>
      </c>
      <c r="I57">
        <v>0.0015424</v>
      </c>
      <c r="J57">
        <v>14762</v>
      </c>
      <c r="K57">
        <v>966</v>
      </c>
      <c r="L57">
        <v>1719</v>
      </c>
      <c r="M57">
        <v>43335</v>
      </c>
      <c r="N57">
        <v>121549</v>
      </c>
    </row>
    <row r="58" spans="1:14">
      <c r="A58" t="s">
        <v>55</v>
      </c>
      <c r="B58">
        <v>0.05632528</v>
      </c>
      <c r="C58">
        <v>0.00120608</v>
      </c>
      <c r="D58">
        <v>0.08072696</v>
      </c>
      <c r="E58">
        <v>0.00103923</v>
      </c>
      <c r="F58">
        <v>0.62688375</v>
      </c>
      <c r="G58">
        <v>0.0133345</v>
      </c>
      <c r="H58">
        <v>0.02558704</v>
      </c>
      <c r="I58">
        <v>0.00091409</v>
      </c>
      <c r="J58">
        <v>30997</v>
      </c>
      <c r="K58">
        <v>1718</v>
      </c>
      <c r="L58">
        <v>3527</v>
      </c>
      <c r="M58">
        <v>147652</v>
      </c>
      <c r="N58">
        <v>430036</v>
      </c>
    </row>
    <row r="59" spans="1:14">
      <c r="A59" t="s">
        <v>56</v>
      </c>
      <c r="B59">
        <v>0.06006344</v>
      </c>
      <c r="C59">
        <v>0.00127474</v>
      </c>
      <c r="D59">
        <v>0.0977174</v>
      </c>
      <c r="E59">
        <v>0.00124027</v>
      </c>
      <c r="F59">
        <v>0.8091839</v>
      </c>
      <c r="G59">
        <v>0.01696362</v>
      </c>
      <c r="H59">
        <v>0.03195508</v>
      </c>
      <c r="I59">
        <v>0.00129572</v>
      </c>
      <c r="J59">
        <v>16638</v>
      </c>
      <c r="K59">
        <v>981</v>
      </c>
      <c r="L59">
        <v>328</v>
      </c>
      <c r="M59">
        <v>11012</v>
      </c>
      <c r="N59">
        <v>187364</v>
      </c>
    </row>
    <row r="60" spans="1:14">
      <c r="A60" t="s">
        <v>57</v>
      </c>
      <c r="B60">
        <v>0.06023676</v>
      </c>
      <c r="C60">
        <v>0.00129172</v>
      </c>
      <c r="D60">
        <v>0.09751479</v>
      </c>
      <c r="E60">
        <v>0.00124158</v>
      </c>
      <c r="F60">
        <v>0.80983448</v>
      </c>
      <c r="G60">
        <v>0.01714048</v>
      </c>
      <c r="H60">
        <v>0.02978652</v>
      </c>
      <c r="I60">
        <v>0.00123464</v>
      </c>
      <c r="J60">
        <v>17168</v>
      </c>
      <c r="K60">
        <v>1014</v>
      </c>
      <c r="L60">
        <v>319</v>
      </c>
      <c r="M60">
        <v>11506</v>
      </c>
      <c r="N60">
        <v>193700</v>
      </c>
    </row>
    <row r="61" spans="1:14">
      <c r="A61" t="s">
        <v>56</v>
      </c>
      <c r="B61">
        <v>0.06023009</v>
      </c>
      <c r="C61">
        <v>0.001083</v>
      </c>
      <c r="D61">
        <v>0.09768652</v>
      </c>
      <c r="E61">
        <v>0.001179</v>
      </c>
      <c r="F61">
        <v>0.81117648</v>
      </c>
      <c r="G61">
        <v>0.01459117</v>
      </c>
      <c r="H61">
        <v>0.0319346</v>
      </c>
      <c r="I61">
        <v>0.00104124</v>
      </c>
      <c r="J61">
        <v>16569</v>
      </c>
      <c r="K61">
        <v>978</v>
      </c>
      <c r="L61">
        <v>327</v>
      </c>
      <c r="M61">
        <v>10932</v>
      </c>
      <c r="N61">
        <v>186189</v>
      </c>
    </row>
    <row r="62" spans="1:14">
      <c r="A62" t="s">
        <v>57</v>
      </c>
      <c r="B62">
        <v>0.06023022</v>
      </c>
      <c r="C62">
        <v>0.00106811</v>
      </c>
      <c r="D62">
        <v>0.09756062</v>
      </c>
      <c r="E62">
        <v>0.00117632</v>
      </c>
      <c r="F62">
        <v>0.81013072</v>
      </c>
      <c r="G62">
        <v>0.01440507</v>
      </c>
      <c r="H62">
        <v>0.02963333</v>
      </c>
      <c r="I62">
        <v>0.00096207</v>
      </c>
      <c r="J62">
        <v>17168</v>
      </c>
      <c r="K62">
        <v>1014</v>
      </c>
      <c r="L62">
        <v>319</v>
      </c>
      <c r="M62">
        <v>11506</v>
      </c>
      <c r="N62">
        <v>193700</v>
      </c>
    </row>
    <row r="63" spans="1:14">
      <c r="A63" t="s">
        <v>58</v>
      </c>
      <c r="B63">
        <v>0.07588055</v>
      </c>
      <c r="C63">
        <v>0.00151692</v>
      </c>
      <c r="D63">
        <v>0.17756175</v>
      </c>
      <c r="E63">
        <v>0.0022882</v>
      </c>
      <c r="F63">
        <v>1.85756671</v>
      </c>
      <c r="G63">
        <v>0.03684847</v>
      </c>
      <c r="H63">
        <v>0.05509407</v>
      </c>
      <c r="I63">
        <v>0.00147119</v>
      </c>
      <c r="J63">
        <v>11709</v>
      </c>
      <c r="K63">
        <v>877</v>
      </c>
      <c r="L63">
        <v>1267</v>
      </c>
      <c r="M63">
        <v>24569</v>
      </c>
      <c r="N63">
        <v>73623</v>
      </c>
    </row>
    <row r="64" spans="1:14">
      <c r="A64" t="s">
        <v>59</v>
      </c>
      <c r="B64">
        <v>0.05591814</v>
      </c>
      <c r="C64">
        <v>0.00136867</v>
      </c>
      <c r="D64">
        <v>0.06089099</v>
      </c>
      <c r="E64">
        <v>0.00081047</v>
      </c>
      <c r="F64">
        <v>0.46942955</v>
      </c>
      <c r="G64">
        <v>0.01127488</v>
      </c>
      <c r="H64">
        <v>0.02044878</v>
      </c>
      <c r="I64">
        <v>0.00053818</v>
      </c>
      <c r="J64">
        <v>8027</v>
      </c>
      <c r="K64">
        <v>443</v>
      </c>
      <c r="L64">
        <v>1538</v>
      </c>
      <c r="M64">
        <v>80469</v>
      </c>
      <c r="N64">
        <v>146936</v>
      </c>
    </row>
    <row r="65" spans="1:14">
      <c r="A65" t="s">
        <v>60</v>
      </c>
      <c r="B65">
        <v>0.11247832</v>
      </c>
      <c r="C65">
        <v>0.00166892</v>
      </c>
      <c r="D65">
        <v>0.3338429</v>
      </c>
      <c r="E65">
        <v>0.00393533</v>
      </c>
      <c r="F65">
        <v>5.17700768</v>
      </c>
      <c r="G65">
        <v>0.07851086</v>
      </c>
      <c r="H65">
        <v>0.09503457999999999</v>
      </c>
      <c r="I65">
        <v>0.00214415</v>
      </c>
      <c r="J65">
        <v>39193</v>
      </c>
      <c r="K65">
        <v>4332</v>
      </c>
      <c r="L65">
        <v>5654</v>
      </c>
      <c r="M65">
        <v>63359</v>
      </c>
      <c r="N65">
        <v>129292</v>
      </c>
    </row>
    <row r="66" spans="1:14">
      <c r="A66" t="s">
        <v>61</v>
      </c>
      <c r="B66">
        <v>0.11168011</v>
      </c>
      <c r="C66">
        <v>0.00363021</v>
      </c>
      <c r="D66">
        <v>0.33359912</v>
      </c>
      <c r="E66">
        <v>0.00609949</v>
      </c>
      <c r="F66">
        <v>5.13700056</v>
      </c>
      <c r="G66">
        <v>0.16063486</v>
      </c>
      <c r="H66">
        <v>0.08542246000000001</v>
      </c>
      <c r="I66">
        <v>0.00349935</v>
      </c>
      <c r="J66">
        <v>8756</v>
      </c>
      <c r="K66">
        <v>983</v>
      </c>
      <c r="L66">
        <v>2180</v>
      </c>
      <c r="M66">
        <v>26697</v>
      </c>
      <c r="N66">
        <v>31391</v>
      </c>
    </row>
    <row r="67" spans="1:14">
      <c r="A67" t="s">
        <v>62</v>
      </c>
      <c r="B67">
        <v>0.18385829</v>
      </c>
      <c r="C67">
        <v>0.00458575</v>
      </c>
      <c r="D67">
        <v>0.51385707</v>
      </c>
      <c r="E67">
        <v>0.0081776</v>
      </c>
      <c r="F67">
        <v>13.02418423</v>
      </c>
      <c r="G67">
        <v>0.31324014</v>
      </c>
      <c r="H67">
        <v>0.13973019</v>
      </c>
      <c r="I67">
        <v>0.00498043</v>
      </c>
      <c r="J67">
        <v>8225</v>
      </c>
      <c r="K67">
        <v>1493</v>
      </c>
      <c r="L67">
        <v>6174</v>
      </c>
      <c r="M67">
        <v>46237</v>
      </c>
      <c r="N67">
        <v>17314</v>
      </c>
    </row>
    <row r="68" spans="1:14">
      <c r="A68" t="s">
        <v>63</v>
      </c>
      <c r="B68">
        <v>0.11540873</v>
      </c>
      <c r="C68">
        <v>0.00188057</v>
      </c>
      <c r="D68">
        <v>0.33280069</v>
      </c>
      <c r="E68">
        <v>0.00405957</v>
      </c>
      <c r="F68">
        <v>5.2953105</v>
      </c>
      <c r="G68">
        <v>0.08701488</v>
      </c>
      <c r="H68">
        <v>0.09952312000000001</v>
      </c>
      <c r="I68">
        <v>0.0023465</v>
      </c>
      <c r="J68">
        <v>19693</v>
      </c>
      <c r="K68">
        <v>2236</v>
      </c>
      <c r="L68">
        <v>6690</v>
      </c>
      <c r="M68">
        <v>71346</v>
      </c>
      <c r="N68">
        <v>65233</v>
      </c>
    </row>
    <row r="69" spans="1:14">
      <c r="A69" t="s">
        <v>64</v>
      </c>
      <c r="B69">
        <v>0.05713838</v>
      </c>
      <c r="C69">
        <v>0.00162037</v>
      </c>
      <c r="D69">
        <v>0.08036897</v>
      </c>
      <c r="E69">
        <v>0.00113167</v>
      </c>
      <c r="F69">
        <v>0.63304847</v>
      </c>
      <c r="G69">
        <v>0.01747628</v>
      </c>
      <c r="H69">
        <v>0.0264909</v>
      </c>
      <c r="I69">
        <v>0.00113653</v>
      </c>
      <c r="J69">
        <v>25848</v>
      </c>
      <c r="K69">
        <v>1435</v>
      </c>
      <c r="L69">
        <v>5461</v>
      </c>
      <c r="M69">
        <v>219352</v>
      </c>
      <c r="N69">
        <v>352706</v>
      </c>
    </row>
    <row r="70" spans="1:14">
      <c r="A70" t="s">
        <v>65</v>
      </c>
      <c r="B70">
        <v>0.11511456</v>
      </c>
      <c r="C70">
        <v>0.00178306</v>
      </c>
      <c r="D70">
        <v>0.33271149</v>
      </c>
      <c r="E70">
        <v>0.00394848</v>
      </c>
      <c r="F70">
        <v>5.28034306</v>
      </c>
      <c r="G70">
        <v>0.08356901999999999</v>
      </c>
      <c r="H70">
        <v>0.09435288</v>
      </c>
      <c r="I70">
        <v>0.00243705</v>
      </c>
      <c r="J70">
        <v>140014</v>
      </c>
      <c r="K70">
        <v>15871</v>
      </c>
      <c r="L70">
        <v>16767</v>
      </c>
      <c r="M70">
        <v>188077</v>
      </c>
      <c r="N70">
        <v>467969</v>
      </c>
    </row>
    <row r="71" spans="1:14">
      <c r="A71" t="s">
        <v>66</v>
      </c>
      <c r="B71">
        <v>0.1514342</v>
      </c>
      <c r="C71">
        <v>0.00421755</v>
      </c>
      <c r="D71">
        <v>0.42633954</v>
      </c>
      <c r="E71">
        <v>0.00659065</v>
      </c>
      <c r="F71">
        <v>8.9004879</v>
      </c>
      <c r="G71">
        <v>0.24280446</v>
      </c>
      <c r="H71">
        <v>0.10002673</v>
      </c>
      <c r="I71">
        <v>0.00511662</v>
      </c>
      <c r="J71">
        <v>196596</v>
      </c>
      <c r="K71">
        <v>30087</v>
      </c>
      <c r="L71">
        <v>41158</v>
      </c>
      <c r="M71">
        <v>408923</v>
      </c>
      <c r="N71">
        <v>568883</v>
      </c>
    </row>
    <row r="72" spans="1:14">
      <c r="A72" t="s">
        <v>67</v>
      </c>
      <c r="B72">
        <v>0.06818251</v>
      </c>
      <c r="C72">
        <v>0.00187624</v>
      </c>
      <c r="D72">
        <v>0.09997316000000001</v>
      </c>
      <c r="E72">
        <v>0.0014835</v>
      </c>
      <c r="F72">
        <v>0.93976551</v>
      </c>
      <c r="G72">
        <v>0.02525483</v>
      </c>
      <c r="H72">
        <v>0.02738062</v>
      </c>
      <c r="I72">
        <v>0.00115137</v>
      </c>
      <c r="J72">
        <v>35070</v>
      </c>
      <c r="K72">
        <v>2385</v>
      </c>
      <c r="L72">
        <v>9855</v>
      </c>
      <c r="M72">
        <v>367488</v>
      </c>
      <c r="N72">
        <v>418174</v>
      </c>
    </row>
    <row r="73" spans="1:14">
      <c r="A73" t="s">
        <v>68</v>
      </c>
      <c r="B73">
        <v>0.05497244</v>
      </c>
      <c r="C73">
        <v>0.00209712</v>
      </c>
      <c r="D73">
        <v>0.05948197</v>
      </c>
      <c r="E73">
        <v>0.00100209</v>
      </c>
      <c r="F73">
        <v>0.45080668</v>
      </c>
      <c r="G73">
        <v>0.01659399</v>
      </c>
      <c r="H73">
        <v>0.01779495</v>
      </c>
      <c r="I73">
        <v>0.0007722300000000001</v>
      </c>
      <c r="J73">
        <v>10588</v>
      </c>
      <c r="K73">
        <v>583</v>
      </c>
      <c r="L73">
        <v>4259</v>
      </c>
      <c r="M73">
        <v>247701</v>
      </c>
      <c r="N73">
        <v>210067</v>
      </c>
    </row>
    <row r="74" spans="1:14">
      <c r="A74" t="s">
        <v>69</v>
      </c>
      <c r="B74">
        <v>0.05383626</v>
      </c>
      <c r="C74">
        <v>0.00190171</v>
      </c>
      <c r="D74">
        <v>0.0563283</v>
      </c>
      <c r="E74">
        <v>0.00090754</v>
      </c>
      <c r="F74">
        <v>0.41807088</v>
      </c>
      <c r="G74">
        <v>0.01427143</v>
      </c>
      <c r="H74">
        <v>0.01376718</v>
      </c>
      <c r="I74">
        <v>0.00061244</v>
      </c>
      <c r="J74">
        <v>14408</v>
      </c>
      <c r="K74">
        <v>775</v>
      </c>
      <c r="L74">
        <v>4855</v>
      </c>
      <c r="M74">
        <v>364876</v>
      </c>
      <c r="N74">
        <v>301068</v>
      </c>
    </row>
    <row r="75" spans="1:14">
      <c r="A75" t="s">
        <v>70</v>
      </c>
      <c r="B75">
        <v>0.17937024</v>
      </c>
      <c r="C75">
        <v>0.00437771</v>
      </c>
      <c r="D75">
        <v>0.48978382</v>
      </c>
      <c r="E75">
        <v>0.00712275</v>
      </c>
      <c r="F75">
        <v>12.11128712</v>
      </c>
      <c r="G75">
        <v>0.28901926</v>
      </c>
      <c r="H75">
        <v>0.12799101</v>
      </c>
      <c r="I75">
        <v>0.00559951</v>
      </c>
      <c r="J75">
        <v>53662</v>
      </c>
      <c r="K75">
        <v>9619</v>
      </c>
      <c r="L75">
        <v>14038</v>
      </c>
      <c r="M75">
        <v>113850</v>
      </c>
      <c r="N75">
        <v>128890</v>
      </c>
    </row>
    <row r="76" spans="1:14">
      <c r="A76" t="s">
        <v>71</v>
      </c>
      <c r="B76">
        <v>0.12159556</v>
      </c>
      <c r="C76">
        <v>0.00269646</v>
      </c>
      <c r="D76">
        <v>0.34821829</v>
      </c>
      <c r="E76">
        <v>0.00468153</v>
      </c>
      <c r="F76">
        <v>5.83740377</v>
      </c>
      <c r="G76">
        <v>0.12754891</v>
      </c>
      <c r="H76">
        <v>0.1039528</v>
      </c>
      <c r="I76">
        <v>0.00412887</v>
      </c>
      <c r="J76">
        <v>47405</v>
      </c>
      <c r="K76">
        <v>5682</v>
      </c>
      <c r="L76">
        <v>11583</v>
      </c>
      <c r="M76">
        <v>121071</v>
      </c>
      <c r="N76">
        <v>153510</v>
      </c>
    </row>
    <row r="77" spans="1:14">
      <c r="A77" t="s">
        <v>72</v>
      </c>
      <c r="B77">
        <v>0.05693299</v>
      </c>
      <c r="C77">
        <v>0.00162462</v>
      </c>
      <c r="D77">
        <v>0.08152818000000001</v>
      </c>
      <c r="E77">
        <v>0.00115814</v>
      </c>
      <c r="F77">
        <v>0.63992387</v>
      </c>
      <c r="G77">
        <v>0.01776151</v>
      </c>
      <c r="H77">
        <v>0.0265804</v>
      </c>
      <c r="I77">
        <v>0.00100172</v>
      </c>
      <c r="J77">
        <v>7637</v>
      </c>
      <c r="K77">
        <v>428</v>
      </c>
      <c r="L77">
        <v>934</v>
      </c>
      <c r="M77">
        <v>37492</v>
      </c>
      <c r="N77">
        <v>104339</v>
      </c>
    </row>
    <row r="78" spans="1:14">
      <c r="A78" t="s">
        <v>73</v>
      </c>
      <c r="B78">
        <v>0.1159955</v>
      </c>
      <c r="C78">
        <v>0.00269918</v>
      </c>
      <c r="D78">
        <v>0.34151149</v>
      </c>
      <c r="E78">
        <v>0.00478169</v>
      </c>
      <c r="F78">
        <v>5.46056604</v>
      </c>
      <c r="G78">
        <v>0.12470795</v>
      </c>
      <c r="H78">
        <v>0.09774176</v>
      </c>
      <c r="I78">
        <v>0.00396447</v>
      </c>
      <c r="J78">
        <v>32877</v>
      </c>
      <c r="K78">
        <v>3790</v>
      </c>
      <c r="L78">
        <v>4374</v>
      </c>
      <c r="M78">
        <v>46638</v>
      </c>
      <c r="N78">
        <v>111335</v>
      </c>
    </row>
    <row r="79" spans="1:14">
      <c r="A79" t="s">
        <v>74</v>
      </c>
      <c r="B79">
        <v>0.11538436</v>
      </c>
      <c r="C79">
        <v>0.00216822</v>
      </c>
      <c r="D79">
        <v>0.3123807</v>
      </c>
      <c r="E79">
        <v>0.00395944</v>
      </c>
      <c r="F79">
        <v>4.96930408</v>
      </c>
      <c r="G79">
        <v>0.09317321000000001</v>
      </c>
      <c r="H79">
        <v>0.09330571</v>
      </c>
      <c r="I79">
        <v>0.00292294</v>
      </c>
      <c r="J79">
        <v>25877</v>
      </c>
      <c r="K79">
        <v>2950</v>
      </c>
      <c r="L79">
        <v>4253</v>
      </c>
      <c r="M79">
        <v>47360</v>
      </c>
      <c r="N79">
        <v>92675</v>
      </c>
    </row>
    <row r="80" spans="1:14">
      <c r="A80" t="s">
        <v>75</v>
      </c>
      <c r="B80">
        <v>0.05950226</v>
      </c>
      <c r="C80">
        <v>0.00126124</v>
      </c>
      <c r="D80">
        <v>0.09753357999999999</v>
      </c>
      <c r="E80">
        <v>0.00124167</v>
      </c>
      <c r="F80">
        <v>0.80012286</v>
      </c>
      <c r="G80">
        <v>0.01676968</v>
      </c>
      <c r="H80">
        <v>0.03057252</v>
      </c>
      <c r="I80">
        <v>0.00121863</v>
      </c>
      <c r="J80">
        <v>17024</v>
      </c>
      <c r="K80">
        <v>1000</v>
      </c>
      <c r="L80">
        <v>337</v>
      </c>
      <c r="M80">
        <v>11629</v>
      </c>
      <c r="N80">
        <v>192801</v>
      </c>
    </row>
    <row r="81" spans="1:14">
      <c r="A81" t="s">
        <v>76</v>
      </c>
      <c r="B81">
        <v>0.06070474</v>
      </c>
      <c r="C81">
        <v>0.00129115</v>
      </c>
      <c r="D81">
        <v>0.09767724999999999</v>
      </c>
      <c r="E81">
        <v>0.00124608</v>
      </c>
      <c r="F81">
        <v>0.81749368</v>
      </c>
      <c r="G81">
        <v>0.01718672</v>
      </c>
      <c r="H81">
        <v>0.03096477</v>
      </c>
      <c r="I81">
        <v>0.00124138</v>
      </c>
      <c r="J81">
        <v>17968</v>
      </c>
      <c r="K81">
        <v>1077</v>
      </c>
      <c r="L81">
        <v>357</v>
      </c>
      <c r="M81">
        <v>12145</v>
      </c>
      <c r="N81">
        <v>203213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6"/>
  <sheetViews>
    <sheetView workbookViewId="0"/>
  </sheetViews>
  <sheetFormatPr defaultRowHeight="15"/>
  <sheetData>
    <row r="1" spans="1:9">
      <c r="A1" t="s">
        <v>0</v>
      </c>
      <c r="B1" t="s">
        <v>1</v>
      </c>
      <c r="C1" t="s">
        <v>82</v>
      </c>
      <c r="D1" t="s">
        <v>3</v>
      </c>
      <c r="E1" t="s">
        <v>82</v>
      </c>
      <c r="F1" t="s">
        <v>4</v>
      </c>
      <c r="G1" t="s">
        <v>82</v>
      </c>
      <c r="H1" t="s">
        <v>5</v>
      </c>
      <c r="I1" t="s">
        <v>82</v>
      </c>
    </row>
    <row r="2" spans="1:9">
      <c r="A2" t="s">
        <v>10</v>
      </c>
      <c r="B2">
        <v>0.14002734</v>
      </c>
      <c r="C2">
        <v>0.0040593</v>
      </c>
      <c r="D2">
        <v>0.4267382</v>
      </c>
      <c r="E2">
        <v>0.01019398</v>
      </c>
      <c r="F2">
        <v>8.23819447</v>
      </c>
      <c r="G2">
        <v>0.2445135</v>
      </c>
      <c r="H2">
        <v>0.12521042</v>
      </c>
      <c r="I2">
        <v>0.00549586</v>
      </c>
    </row>
    <row r="3" spans="1:9">
      <c r="A3" t="s">
        <v>11</v>
      </c>
      <c r="B3">
        <v>0.07467622</v>
      </c>
      <c r="C3">
        <v>0.00364234</v>
      </c>
      <c r="D3">
        <v>0.0632067</v>
      </c>
      <c r="E3">
        <v>0.00172042</v>
      </c>
      <c r="F3">
        <v>0.65076309</v>
      </c>
      <c r="G3">
        <v>0.03071254</v>
      </c>
      <c r="H3">
        <v>0.01979949</v>
      </c>
      <c r="I3">
        <v>0.00088924</v>
      </c>
    </row>
    <row r="4" spans="1:9">
      <c r="A4" t="s">
        <v>12</v>
      </c>
      <c r="B4">
        <v>0.10839629</v>
      </c>
      <c r="C4">
        <v>0.0035917</v>
      </c>
      <c r="D4">
        <v>0.29725766</v>
      </c>
      <c r="E4">
        <v>0.00722816</v>
      </c>
      <c r="F4">
        <v>4.44251394</v>
      </c>
      <c r="G4">
        <v>0.1473047</v>
      </c>
      <c r="H4">
        <v>0.08825705</v>
      </c>
      <c r="I4">
        <v>0.0042515</v>
      </c>
    </row>
    <row r="5" spans="1:9">
      <c r="A5" t="s">
        <v>13</v>
      </c>
      <c r="B5">
        <v>0.06233726</v>
      </c>
      <c r="C5">
        <v>0.00345366</v>
      </c>
      <c r="D5">
        <v>0.08146672000000001</v>
      </c>
      <c r="E5">
        <v>0.00230076</v>
      </c>
      <c r="F5">
        <v>0.70016521</v>
      </c>
      <c r="G5">
        <v>0.03760294</v>
      </c>
      <c r="H5">
        <v>0.02771389</v>
      </c>
      <c r="I5">
        <v>0.00162212</v>
      </c>
    </row>
    <row r="6" spans="1:9">
      <c r="A6" t="s">
        <v>14</v>
      </c>
      <c r="B6">
        <v>0.17508344</v>
      </c>
      <c r="C6">
        <v>0.0069996</v>
      </c>
      <c r="D6">
        <v>0.44849381</v>
      </c>
      <c r="E6">
        <v>0.01187462</v>
      </c>
      <c r="F6">
        <v>10.82270527</v>
      </c>
      <c r="G6">
        <v>0.43503404</v>
      </c>
      <c r="H6">
        <v>0.13104485</v>
      </c>
      <c r="I6">
        <v>0.00975702</v>
      </c>
    </row>
    <row r="7" spans="1:9">
      <c r="A7" t="s">
        <v>15</v>
      </c>
      <c r="B7">
        <v>0.17388043</v>
      </c>
      <c r="C7">
        <v>0.00844812</v>
      </c>
      <c r="D7">
        <v>0.47403106</v>
      </c>
      <c r="E7">
        <v>0.01418378</v>
      </c>
      <c r="F7">
        <v>11.36583042</v>
      </c>
      <c r="G7">
        <v>0.55220448</v>
      </c>
      <c r="H7">
        <v>0.09755125000000001</v>
      </c>
      <c r="I7">
        <v>0.0100862</v>
      </c>
    </row>
    <row r="8" spans="1:9">
      <c r="A8" t="s">
        <v>16</v>
      </c>
      <c r="B8">
        <v>0.17100489</v>
      </c>
      <c r="C8">
        <v>0.00590418</v>
      </c>
      <c r="D8">
        <v>0.49699029</v>
      </c>
      <c r="E8">
        <v>0.01232218</v>
      </c>
      <c r="F8">
        <v>11.71724606</v>
      </c>
      <c r="G8">
        <v>0.40497616</v>
      </c>
      <c r="H8">
        <v>0.13523741</v>
      </c>
      <c r="I8">
        <v>0.00795002</v>
      </c>
    </row>
    <row r="9" spans="1:9">
      <c r="A9" t="s">
        <v>17</v>
      </c>
      <c r="B9">
        <v>0.05722805</v>
      </c>
      <c r="C9">
        <v>0.00356348</v>
      </c>
      <c r="D9">
        <v>0.05942357</v>
      </c>
      <c r="E9">
        <v>0.00176424</v>
      </c>
      <c r="F9">
        <v>0.46886104</v>
      </c>
      <c r="G9">
        <v>0.02833162</v>
      </c>
      <c r="H9">
        <v>0.01924586</v>
      </c>
      <c r="I9">
        <v>0.00126342</v>
      </c>
    </row>
    <row r="10" spans="1:9">
      <c r="A10" t="s">
        <v>18</v>
      </c>
      <c r="B10">
        <v>0.10390117</v>
      </c>
      <c r="C10">
        <v>0.00421116</v>
      </c>
      <c r="D10">
        <v>0.27769876</v>
      </c>
      <c r="E10">
        <v>0.00738216</v>
      </c>
      <c r="F10">
        <v>3.97823405</v>
      </c>
      <c r="G10">
        <v>0.16190412</v>
      </c>
      <c r="H10">
        <v>0.08092102</v>
      </c>
      <c r="I10">
        <v>0.00599796</v>
      </c>
    </row>
    <row r="11" spans="1:9">
      <c r="A11" t="s">
        <v>19</v>
      </c>
      <c r="B11">
        <v>0.05225151</v>
      </c>
      <c r="C11">
        <v>0.00242366</v>
      </c>
      <c r="D11">
        <v>0.05925776</v>
      </c>
      <c r="E11">
        <v>0.00155284</v>
      </c>
      <c r="F11">
        <v>0.42689079</v>
      </c>
      <c r="G11">
        <v>0.0194518</v>
      </c>
      <c r="H11">
        <v>0.01824271</v>
      </c>
      <c r="I11">
        <v>0.00136462</v>
      </c>
    </row>
    <row r="12" spans="1:9">
      <c r="A12" t="s">
        <v>24</v>
      </c>
      <c r="B12">
        <v>0.1215596</v>
      </c>
      <c r="C12">
        <v>0.00366132</v>
      </c>
      <c r="D12">
        <v>0.35263106</v>
      </c>
      <c r="E12">
        <v>0.008608940000000001</v>
      </c>
      <c r="F12">
        <v>5.90975761</v>
      </c>
      <c r="G12">
        <v>0.18340592</v>
      </c>
      <c r="H12">
        <v>0.10399723</v>
      </c>
      <c r="I12">
        <v>0.00480726</v>
      </c>
    </row>
    <row r="13" spans="1:9">
      <c r="A13" t="s">
        <v>25</v>
      </c>
      <c r="B13">
        <v>0.05556513</v>
      </c>
      <c r="C13">
        <v>0.0021483</v>
      </c>
      <c r="D13">
        <v>0.06587759</v>
      </c>
      <c r="E13">
        <v>0.00165488</v>
      </c>
      <c r="F13">
        <v>0.5046261</v>
      </c>
      <c r="G13">
        <v>0.01955162</v>
      </c>
      <c r="H13">
        <v>0.02049271</v>
      </c>
      <c r="I13">
        <v>0.0011334</v>
      </c>
    </row>
    <row r="14" spans="1:9">
      <c r="A14" t="s">
        <v>26</v>
      </c>
      <c r="B14">
        <v>0.05490155</v>
      </c>
      <c r="C14">
        <v>0.00202846</v>
      </c>
      <c r="D14">
        <v>0.05940912</v>
      </c>
      <c r="E14">
        <v>0.00143872</v>
      </c>
      <c r="F14">
        <v>0.44966462</v>
      </c>
      <c r="G14">
        <v>0.01660394</v>
      </c>
      <c r="H14">
        <v>0.01731452</v>
      </c>
      <c r="I14">
        <v>0.00081574</v>
      </c>
    </row>
    <row r="15" spans="1:9">
      <c r="A15" t="s">
        <v>27</v>
      </c>
      <c r="B15">
        <v>0.11058337</v>
      </c>
      <c r="C15">
        <v>0.00503028</v>
      </c>
      <c r="D15">
        <v>0.32139429</v>
      </c>
      <c r="E15">
        <v>0.00869</v>
      </c>
      <c r="F15">
        <v>4.9013834</v>
      </c>
      <c r="G15">
        <v>0.2163082</v>
      </c>
      <c r="H15">
        <v>0.09430452</v>
      </c>
      <c r="I15">
        <v>0.00635298</v>
      </c>
    </row>
    <row r="16" spans="1:9">
      <c r="A16" t="s">
        <v>28</v>
      </c>
      <c r="B16">
        <v>0.11446285</v>
      </c>
      <c r="C16">
        <v>0.00484596</v>
      </c>
      <c r="D16">
        <v>0.31895921</v>
      </c>
      <c r="E16">
        <v>0.008778319999999999</v>
      </c>
      <c r="F16">
        <v>5.0343132</v>
      </c>
      <c r="G16">
        <v>0.21342998</v>
      </c>
      <c r="H16">
        <v>0.09551901</v>
      </c>
      <c r="I16">
        <v>0.00700134</v>
      </c>
    </row>
    <row r="17" spans="1:9">
      <c r="A17" t="s">
        <v>29</v>
      </c>
      <c r="B17">
        <v>0.15219173</v>
      </c>
      <c r="C17">
        <v>0.0138117</v>
      </c>
      <c r="D17">
        <v>0.06729259</v>
      </c>
      <c r="E17">
        <v>0.00325578</v>
      </c>
      <c r="F17">
        <v>1.41188121</v>
      </c>
      <c r="G17">
        <v>0.1158632</v>
      </c>
      <c r="H17">
        <v>0.02059189</v>
      </c>
      <c r="I17">
        <v>0.0012188</v>
      </c>
    </row>
    <row r="18" spans="1:9">
      <c r="A18" t="s">
        <v>30</v>
      </c>
      <c r="B18">
        <v>0.17591637</v>
      </c>
      <c r="C18">
        <v>0.007925919999999999</v>
      </c>
      <c r="D18">
        <v>0.45337144</v>
      </c>
      <c r="E18">
        <v>0.01230018</v>
      </c>
      <c r="F18">
        <v>10.99534512</v>
      </c>
      <c r="G18">
        <v>0.48451736</v>
      </c>
      <c r="H18">
        <v>0.12764712</v>
      </c>
      <c r="I18">
        <v>0.01035032</v>
      </c>
    </row>
    <row r="19" spans="1:9">
      <c r="A19" t="s">
        <v>31</v>
      </c>
      <c r="B19">
        <v>0.16680987</v>
      </c>
      <c r="C19">
        <v>0.00564758</v>
      </c>
      <c r="D19">
        <v>0.4367891</v>
      </c>
      <c r="E19">
        <v>0.0106504</v>
      </c>
      <c r="F19">
        <v>10.04393387</v>
      </c>
      <c r="G19">
        <v>0.34305936</v>
      </c>
      <c r="H19">
        <v>0.12116589</v>
      </c>
      <c r="I19">
        <v>0.00719504</v>
      </c>
    </row>
    <row r="20" spans="1:9">
      <c r="A20" t="s">
        <v>32</v>
      </c>
      <c r="B20">
        <v>0.05381548</v>
      </c>
      <c r="C20">
        <v>0.00243642</v>
      </c>
      <c r="D20">
        <v>0.05933176</v>
      </c>
      <c r="E20">
        <v>0.00152458</v>
      </c>
      <c r="F20">
        <v>0.44018677</v>
      </c>
      <c r="G20">
        <v>0.01963938</v>
      </c>
      <c r="H20">
        <v>0.01854042</v>
      </c>
      <c r="I20">
        <v>0.00108408</v>
      </c>
    </row>
    <row r="21" spans="1:9">
      <c r="A21" t="s">
        <v>33</v>
      </c>
      <c r="B21">
        <v>0.05417064</v>
      </c>
      <c r="C21">
        <v>0.00210996</v>
      </c>
      <c r="D21">
        <v>0.06099826</v>
      </c>
      <c r="E21">
        <v>0.00150172</v>
      </c>
      <c r="F21">
        <v>0.45553297</v>
      </c>
      <c r="G21">
        <v>0.017678</v>
      </c>
      <c r="H21">
        <v>0.01934309</v>
      </c>
      <c r="I21">
        <v>0.00115488</v>
      </c>
    </row>
    <row r="22" spans="1:9">
      <c r="A22" t="s">
        <v>34</v>
      </c>
      <c r="B22">
        <v>0.115052</v>
      </c>
      <c r="C22">
        <v>0.0042526</v>
      </c>
      <c r="D22">
        <v>0.33738092</v>
      </c>
      <c r="E22">
        <v>0.00852588</v>
      </c>
      <c r="F22">
        <v>5.35088062</v>
      </c>
      <c r="G22">
        <v>0.19913312</v>
      </c>
      <c r="H22">
        <v>0.09396574000000001</v>
      </c>
      <c r="I22">
        <v>0.00587746</v>
      </c>
    </row>
    <row r="23" spans="1:9">
      <c r="A23" t="s">
        <v>35</v>
      </c>
      <c r="B23">
        <v>0.11392029</v>
      </c>
      <c r="C23">
        <v>0.00444036</v>
      </c>
      <c r="D23">
        <v>0.33117929</v>
      </c>
      <c r="E23">
        <v>0.00846862</v>
      </c>
      <c r="F23">
        <v>5.20094395</v>
      </c>
      <c r="G23">
        <v>0.20372876</v>
      </c>
      <c r="H23">
        <v>0.09053271</v>
      </c>
      <c r="I23">
        <v>0.00627614</v>
      </c>
    </row>
    <row r="24" spans="1:9">
      <c r="A24" t="s">
        <v>36</v>
      </c>
      <c r="B24">
        <v>0.21313961</v>
      </c>
      <c r="C24">
        <v>0.00740908</v>
      </c>
      <c r="D24">
        <v>0.55079246</v>
      </c>
      <c r="E24">
        <v>0.01335996</v>
      </c>
      <c r="F24">
        <v>16.18409538</v>
      </c>
      <c r="G24">
        <v>0.5659823</v>
      </c>
      <c r="H24">
        <v>0.15494223</v>
      </c>
      <c r="I24">
        <v>0.00963146</v>
      </c>
    </row>
    <row r="25" spans="1:9">
      <c r="A25" t="s">
        <v>37</v>
      </c>
      <c r="B25">
        <v>0.17071074</v>
      </c>
      <c r="C25">
        <v>0.0063837</v>
      </c>
      <c r="D25">
        <v>0.33106613</v>
      </c>
      <c r="E25">
        <v>0.0081838</v>
      </c>
      <c r="F25">
        <v>7.79119396</v>
      </c>
      <c r="G25">
        <v>0.29262462</v>
      </c>
      <c r="H25">
        <v>0.07913195000000001</v>
      </c>
      <c r="I25">
        <v>0.00544286</v>
      </c>
    </row>
    <row r="26" spans="1:9">
      <c r="A26" t="s">
        <v>41</v>
      </c>
      <c r="B26">
        <v>0.16330543</v>
      </c>
      <c r="C26">
        <v>0.00463586</v>
      </c>
      <c r="D26">
        <v>0.44766384</v>
      </c>
      <c r="E26">
        <v>0.0105872</v>
      </c>
      <c r="F26">
        <v>10.07809448</v>
      </c>
      <c r="G26">
        <v>0.29902074</v>
      </c>
      <c r="H26">
        <v>0.12633729</v>
      </c>
      <c r="I26">
        <v>0.0060158</v>
      </c>
    </row>
    <row r="27" spans="1:9">
      <c r="A27" t="s">
        <v>42</v>
      </c>
      <c r="B27">
        <v>0.12058843</v>
      </c>
      <c r="C27">
        <v>0.00508884</v>
      </c>
      <c r="D27">
        <v>0.37480021</v>
      </c>
      <c r="E27">
        <v>0.01046008</v>
      </c>
      <c r="F27">
        <v>6.23340034</v>
      </c>
      <c r="G27">
        <v>0.26473528</v>
      </c>
      <c r="H27">
        <v>0.10360395</v>
      </c>
      <c r="I27">
        <v>0.00719124</v>
      </c>
    </row>
    <row r="28" spans="1:9">
      <c r="A28" t="s">
        <v>43</v>
      </c>
      <c r="B28">
        <v>0.12883869</v>
      </c>
      <c r="C28">
        <v>0.0061589</v>
      </c>
      <c r="D28">
        <v>0.2142458</v>
      </c>
      <c r="E28">
        <v>0.00602786</v>
      </c>
      <c r="F28">
        <v>3.80529809</v>
      </c>
      <c r="G28">
        <v>0.17989042</v>
      </c>
      <c r="H28">
        <v>0.03826614</v>
      </c>
      <c r="I28">
        <v>0.0033384</v>
      </c>
    </row>
    <row r="29" spans="1:9">
      <c r="A29" t="s">
        <v>44</v>
      </c>
      <c r="B29">
        <v>0.12299637</v>
      </c>
      <c r="C29">
        <v>0.00497564</v>
      </c>
      <c r="D29">
        <v>0.32631573</v>
      </c>
      <c r="E29">
        <v>0.00887566</v>
      </c>
      <c r="F29">
        <v>5.53642273</v>
      </c>
      <c r="G29">
        <v>0.22784598</v>
      </c>
      <c r="H29">
        <v>0.06686316</v>
      </c>
      <c r="I29">
        <v>0.00484796</v>
      </c>
    </row>
    <row r="30" spans="1:9">
      <c r="A30" t="s">
        <v>45</v>
      </c>
      <c r="B30">
        <v>0.13268897</v>
      </c>
      <c r="C30">
        <v>0.00407724</v>
      </c>
      <c r="D30">
        <v>0.36655265</v>
      </c>
      <c r="E30">
        <v>0.008730659999999999</v>
      </c>
      <c r="F30">
        <v>6.70519447</v>
      </c>
      <c r="G30">
        <v>0.21129988</v>
      </c>
      <c r="H30">
        <v>0.10819405</v>
      </c>
      <c r="I30">
        <v>0.00557776</v>
      </c>
    </row>
    <row r="31" spans="1:9">
      <c r="A31" t="s">
        <v>46</v>
      </c>
      <c r="B31">
        <v>0.17493497</v>
      </c>
      <c r="C31">
        <v>0.00530266</v>
      </c>
      <c r="D31">
        <v>0.46346131</v>
      </c>
      <c r="E31">
        <v>0.0109988</v>
      </c>
      <c r="F31">
        <v>11.17781162</v>
      </c>
      <c r="G31">
        <v>0.34499588</v>
      </c>
      <c r="H31">
        <v>0.11932084</v>
      </c>
      <c r="I31">
        <v>0.00581604</v>
      </c>
    </row>
    <row r="32" spans="1:9">
      <c r="A32" t="s">
        <v>47</v>
      </c>
      <c r="B32">
        <v>0.06117366</v>
      </c>
      <c r="C32">
        <v>0.0028551</v>
      </c>
      <c r="D32">
        <v>0.0703655</v>
      </c>
      <c r="E32">
        <v>0.00186266</v>
      </c>
      <c r="F32">
        <v>0.59342778</v>
      </c>
      <c r="G32">
        <v>0.02724514</v>
      </c>
      <c r="H32">
        <v>0.0242704</v>
      </c>
      <c r="I32">
        <v>0.00136762</v>
      </c>
    </row>
    <row r="33" spans="1:9">
      <c r="A33" t="s">
        <v>48</v>
      </c>
      <c r="B33">
        <v>0.05962247</v>
      </c>
      <c r="C33">
        <v>0.00264546</v>
      </c>
      <c r="D33">
        <v>0.07970360999999999</v>
      </c>
      <c r="E33">
        <v>0.00205178</v>
      </c>
      <c r="F33">
        <v>0.65515471</v>
      </c>
      <c r="G33">
        <v>0.02864648</v>
      </c>
      <c r="H33">
        <v>0.0248712</v>
      </c>
      <c r="I33">
        <v>0.0013434</v>
      </c>
    </row>
    <row r="34" spans="1:9">
      <c r="A34" t="s">
        <v>49</v>
      </c>
      <c r="B34">
        <v>0.11680959</v>
      </c>
      <c r="C34">
        <v>0.0054335</v>
      </c>
      <c r="D34">
        <v>0.33444476</v>
      </c>
      <c r="E34">
        <v>0.00937882</v>
      </c>
      <c r="F34">
        <v>5.38571978</v>
      </c>
      <c r="G34">
        <v>0.24717032</v>
      </c>
      <c r="H34">
        <v>0.0851449</v>
      </c>
      <c r="I34">
        <v>0.00679028</v>
      </c>
    </row>
    <row r="35" spans="1:9">
      <c r="A35" t="s">
        <v>50</v>
      </c>
      <c r="B35">
        <v>0.07178279</v>
      </c>
      <c r="C35">
        <v>0.0034504</v>
      </c>
      <c r="D35">
        <v>0.0747181</v>
      </c>
      <c r="E35">
        <v>0.00208714</v>
      </c>
      <c r="F35">
        <v>0.73946917</v>
      </c>
      <c r="G35">
        <v>0.03512666</v>
      </c>
      <c r="H35">
        <v>0.02106762</v>
      </c>
      <c r="I35">
        <v>0.00148712</v>
      </c>
    </row>
    <row r="36" spans="1:9">
      <c r="A36" t="s">
        <v>51</v>
      </c>
      <c r="B36">
        <v>0.11659816</v>
      </c>
      <c r="C36">
        <v>0.00396604</v>
      </c>
      <c r="D36">
        <v>0.3374851</v>
      </c>
      <c r="E36">
        <v>0.008186300000000001</v>
      </c>
      <c r="F36">
        <v>5.42515659</v>
      </c>
      <c r="G36">
        <v>0.18539378</v>
      </c>
      <c r="H36">
        <v>0.09958141</v>
      </c>
      <c r="I36">
        <v>0.00563502</v>
      </c>
    </row>
    <row r="37" spans="1:9">
      <c r="A37" t="s">
        <v>52</v>
      </c>
      <c r="B37">
        <v>0.11466347</v>
      </c>
      <c r="C37">
        <v>0.00517628</v>
      </c>
      <c r="D37">
        <v>0.32545274</v>
      </c>
      <c r="E37">
        <v>0.00909128</v>
      </c>
      <c r="F37">
        <v>5.14422464</v>
      </c>
      <c r="G37">
        <v>0.23200698</v>
      </c>
      <c r="H37">
        <v>0.08539285000000001</v>
      </c>
      <c r="I37">
        <v>0.00701266</v>
      </c>
    </row>
    <row r="38" spans="1:9">
      <c r="A38" t="s">
        <v>53</v>
      </c>
      <c r="B38">
        <v>0.09473076</v>
      </c>
      <c r="C38">
        <v>0.00643358</v>
      </c>
      <c r="D38">
        <v>0.07798088</v>
      </c>
      <c r="E38">
        <v>0.0026406</v>
      </c>
      <c r="F38">
        <v>1.01842105</v>
      </c>
      <c r="G38">
        <v>0.06595014</v>
      </c>
      <c r="H38">
        <v>0.02422056</v>
      </c>
      <c r="I38">
        <v>0.001955</v>
      </c>
    </row>
    <row r="39" spans="1:9">
      <c r="A39" t="s">
        <v>54</v>
      </c>
      <c r="B39">
        <v>0.06669851</v>
      </c>
      <c r="C39">
        <v>0.00312226</v>
      </c>
      <c r="D39">
        <v>0.13605298</v>
      </c>
      <c r="E39">
        <v>0.00364842</v>
      </c>
      <c r="F39">
        <v>1.25107896</v>
      </c>
      <c r="G39">
        <v>0.05768164</v>
      </c>
      <c r="H39">
        <v>0.04242052</v>
      </c>
      <c r="I39">
        <v>0.0030848</v>
      </c>
    </row>
    <row r="40" spans="1:9">
      <c r="A40" t="s">
        <v>55</v>
      </c>
      <c r="B40">
        <v>0.05632528</v>
      </c>
      <c r="C40">
        <v>0.00241216</v>
      </c>
      <c r="D40">
        <v>0.08072696</v>
      </c>
      <c r="E40">
        <v>0.00207846</v>
      </c>
      <c r="F40">
        <v>0.62688375</v>
      </c>
      <c r="G40">
        <v>0.026669</v>
      </c>
      <c r="H40">
        <v>0.02558704</v>
      </c>
      <c r="I40">
        <v>0.00182818</v>
      </c>
    </row>
    <row r="41" spans="1:9">
      <c r="A41" t="s">
        <v>59</v>
      </c>
      <c r="B41">
        <v>0.05591814</v>
      </c>
      <c r="C41">
        <v>0.00273734</v>
      </c>
      <c r="D41">
        <v>0.06089099</v>
      </c>
      <c r="E41">
        <v>0.00162094</v>
      </c>
      <c r="F41">
        <v>0.46942955</v>
      </c>
      <c r="G41">
        <v>0.02254976</v>
      </c>
      <c r="H41">
        <v>0.02044878</v>
      </c>
      <c r="I41">
        <v>0.00107636</v>
      </c>
    </row>
    <row r="42" spans="1:9">
      <c r="A42" t="s">
        <v>60</v>
      </c>
      <c r="B42">
        <v>0.11247832</v>
      </c>
      <c r="C42">
        <v>0.00333784</v>
      </c>
      <c r="D42">
        <v>0.3338429</v>
      </c>
      <c r="E42">
        <v>0.00787066</v>
      </c>
      <c r="F42">
        <v>5.17700768</v>
      </c>
      <c r="G42">
        <v>0.15702172</v>
      </c>
      <c r="H42">
        <v>0.09503457999999999</v>
      </c>
      <c r="I42">
        <v>0.0042883</v>
      </c>
    </row>
    <row r="43" spans="1:9">
      <c r="A43" t="s">
        <v>61</v>
      </c>
      <c r="B43">
        <v>0.11168011</v>
      </c>
      <c r="C43">
        <v>0.00726042</v>
      </c>
      <c r="D43">
        <v>0.33359912</v>
      </c>
      <c r="E43">
        <v>0.01219898</v>
      </c>
      <c r="F43">
        <v>5.13700056</v>
      </c>
      <c r="G43">
        <v>0.32126972</v>
      </c>
      <c r="H43">
        <v>0.08542246000000001</v>
      </c>
      <c r="I43">
        <v>0.0069987</v>
      </c>
    </row>
    <row r="44" spans="1:9">
      <c r="A44" t="s">
        <v>62</v>
      </c>
      <c r="B44">
        <v>0.18385829</v>
      </c>
      <c r="C44">
        <v>0.009171500000000001</v>
      </c>
      <c r="D44">
        <v>0.51385707</v>
      </c>
      <c r="E44">
        <v>0.0163552</v>
      </c>
      <c r="F44">
        <v>13.02418423</v>
      </c>
      <c r="G44">
        <v>0.62648028</v>
      </c>
      <c r="H44">
        <v>0.13973019</v>
      </c>
      <c r="I44">
        <v>0.00996086</v>
      </c>
    </row>
    <row r="45" spans="1:9">
      <c r="A45" t="s">
        <v>63</v>
      </c>
      <c r="B45">
        <v>0.11540873</v>
      </c>
      <c r="C45">
        <v>0.00376114</v>
      </c>
      <c r="D45">
        <v>0.33280069</v>
      </c>
      <c r="E45">
        <v>0.00811914</v>
      </c>
      <c r="F45">
        <v>5.2953105</v>
      </c>
      <c r="G45">
        <v>0.17402976</v>
      </c>
      <c r="H45">
        <v>0.09952312000000001</v>
      </c>
      <c r="I45">
        <v>0.004693</v>
      </c>
    </row>
    <row r="46" spans="1:9">
      <c r="A46" t="s">
        <v>64</v>
      </c>
      <c r="B46">
        <v>0.05713838</v>
      </c>
      <c r="C46">
        <v>0.00324074</v>
      </c>
      <c r="D46">
        <v>0.08036897</v>
      </c>
      <c r="E46">
        <v>0.00226334</v>
      </c>
      <c r="F46">
        <v>0.63304847</v>
      </c>
      <c r="G46">
        <v>0.03495256</v>
      </c>
      <c r="H46">
        <v>0.0264909</v>
      </c>
      <c r="I46">
        <v>0.00227306</v>
      </c>
    </row>
    <row r="47" spans="1:9">
      <c r="A47" t="s">
        <v>65</v>
      </c>
      <c r="B47">
        <v>0.11511456</v>
      </c>
      <c r="C47">
        <v>0.00356612</v>
      </c>
      <c r="D47">
        <v>0.33271149</v>
      </c>
      <c r="E47">
        <v>0.00789696</v>
      </c>
      <c r="F47">
        <v>5.28034306</v>
      </c>
      <c r="G47">
        <v>0.16713804</v>
      </c>
      <c r="H47">
        <v>0.09435288</v>
      </c>
      <c r="I47">
        <v>0.0048741</v>
      </c>
    </row>
    <row r="48" spans="1:9">
      <c r="A48" t="s">
        <v>66</v>
      </c>
      <c r="B48">
        <v>0.1514342</v>
      </c>
      <c r="C48">
        <v>0.008435099999999999</v>
      </c>
      <c r="D48">
        <v>0.42633954</v>
      </c>
      <c r="E48">
        <v>0.0131813</v>
      </c>
      <c r="F48">
        <v>8.9004879</v>
      </c>
      <c r="G48">
        <v>0.48560892</v>
      </c>
      <c r="H48">
        <v>0.10002673</v>
      </c>
      <c r="I48">
        <v>0.01023324</v>
      </c>
    </row>
    <row r="49" spans="1:9">
      <c r="A49" t="s">
        <v>67</v>
      </c>
      <c r="B49">
        <v>0.06818251</v>
      </c>
      <c r="C49">
        <v>0.00375248</v>
      </c>
      <c r="D49">
        <v>0.09997316000000001</v>
      </c>
      <c r="E49">
        <v>0.002967</v>
      </c>
      <c r="F49">
        <v>0.93976551</v>
      </c>
      <c r="G49">
        <v>0.05050966</v>
      </c>
      <c r="H49">
        <v>0.02738062</v>
      </c>
      <c r="I49">
        <v>0.00230274</v>
      </c>
    </row>
    <row r="50" spans="1:9">
      <c r="A50" t="s">
        <v>68</v>
      </c>
      <c r="B50">
        <v>0.05497244</v>
      </c>
      <c r="C50">
        <v>0.00419424</v>
      </c>
      <c r="D50">
        <v>0.05948197</v>
      </c>
      <c r="E50">
        <v>0.00200418</v>
      </c>
      <c r="F50">
        <v>0.45080668</v>
      </c>
      <c r="G50">
        <v>0.03318798</v>
      </c>
      <c r="H50">
        <v>0.01779495</v>
      </c>
      <c r="I50">
        <v>0.00154446</v>
      </c>
    </row>
    <row r="51" spans="1:9">
      <c r="A51" t="s">
        <v>69</v>
      </c>
      <c r="B51">
        <v>0.05383626</v>
      </c>
      <c r="C51">
        <v>0.00380342</v>
      </c>
      <c r="D51">
        <v>0.0563283</v>
      </c>
      <c r="E51">
        <v>0.00181508</v>
      </c>
      <c r="F51">
        <v>0.41807088</v>
      </c>
      <c r="G51">
        <v>0.02854286</v>
      </c>
      <c r="H51">
        <v>0.01376718</v>
      </c>
      <c r="I51">
        <v>0.00122488</v>
      </c>
    </row>
    <row r="52" spans="1:9">
      <c r="A52" t="s">
        <v>70</v>
      </c>
      <c r="B52">
        <v>0.17937024</v>
      </c>
      <c r="C52">
        <v>0.00875542</v>
      </c>
      <c r="D52">
        <v>0.48978382</v>
      </c>
      <c r="E52">
        <v>0.0142455</v>
      </c>
      <c r="F52">
        <v>12.11128712</v>
      </c>
      <c r="G52">
        <v>0.57803852</v>
      </c>
      <c r="H52">
        <v>0.12799101</v>
      </c>
      <c r="I52">
        <v>0.01119902</v>
      </c>
    </row>
    <row r="53" spans="1:9">
      <c r="A53" t="s">
        <v>71</v>
      </c>
      <c r="B53">
        <v>0.12159556</v>
      </c>
      <c r="C53">
        <v>0.00539292</v>
      </c>
      <c r="D53">
        <v>0.34821829</v>
      </c>
      <c r="E53">
        <v>0.009363059999999999</v>
      </c>
      <c r="F53">
        <v>5.83740377</v>
      </c>
      <c r="G53">
        <v>0.25509782</v>
      </c>
      <c r="H53">
        <v>0.1039528</v>
      </c>
      <c r="I53">
        <v>0.00825774</v>
      </c>
    </row>
    <row r="54" spans="1:9">
      <c r="A54" t="s">
        <v>72</v>
      </c>
      <c r="B54">
        <v>0.05693299</v>
      </c>
      <c r="C54">
        <v>0.00324924</v>
      </c>
      <c r="D54">
        <v>0.08152818000000001</v>
      </c>
      <c r="E54">
        <v>0.00231628</v>
      </c>
      <c r="F54">
        <v>0.63992387</v>
      </c>
      <c r="G54">
        <v>0.03552302</v>
      </c>
      <c r="H54">
        <v>0.0265804</v>
      </c>
      <c r="I54">
        <v>0.00200344</v>
      </c>
    </row>
    <row r="55" spans="1:9">
      <c r="A55" t="s">
        <v>73</v>
      </c>
      <c r="B55">
        <v>0.1159955</v>
      </c>
      <c r="C55">
        <v>0.00539836</v>
      </c>
      <c r="D55">
        <v>0.34151149</v>
      </c>
      <c r="E55">
        <v>0.00956338</v>
      </c>
      <c r="F55">
        <v>5.46056604</v>
      </c>
      <c r="G55">
        <v>0.2494159</v>
      </c>
      <c r="H55">
        <v>0.09774176</v>
      </c>
      <c r="I55">
        <v>0.007928940000000001</v>
      </c>
    </row>
    <row r="56" spans="1:9">
      <c r="A56" t="s">
        <v>74</v>
      </c>
      <c r="B56">
        <v>0.11538436</v>
      </c>
      <c r="C56">
        <v>0.00433644</v>
      </c>
      <c r="D56">
        <v>0.3123807</v>
      </c>
      <c r="E56">
        <v>0.00791888</v>
      </c>
      <c r="F56">
        <v>4.96930408</v>
      </c>
      <c r="G56">
        <v>0.18634642</v>
      </c>
      <c r="H56">
        <v>0.09330571</v>
      </c>
      <c r="I56">
        <v>0.00584588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18"/>
  <sheetViews>
    <sheetView workbookViewId="0"/>
  </sheetViews>
  <sheetFormatPr defaultRowHeight="15"/>
  <sheetData>
    <row r="1" spans="1:25">
      <c r="A1" t="s">
        <v>83</v>
      </c>
      <c r="K1" t="s">
        <v>84</v>
      </c>
      <c r="Q1" t="s">
        <v>87</v>
      </c>
    </row>
    <row r="2" spans="1:25">
      <c r="A2" t="s">
        <v>0</v>
      </c>
      <c r="B2" t="s">
        <v>1</v>
      </c>
      <c r="C2" t="s">
        <v>82</v>
      </c>
      <c r="D2" t="s">
        <v>3</v>
      </c>
      <c r="E2" t="s">
        <v>82</v>
      </c>
      <c r="F2" t="s">
        <v>4</v>
      </c>
      <c r="G2" t="s">
        <v>82</v>
      </c>
      <c r="H2" t="s">
        <v>5</v>
      </c>
      <c r="I2" t="s">
        <v>82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82</v>
      </c>
      <c r="T2" t="s">
        <v>3</v>
      </c>
      <c r="U2" t="s">
        <v>82</v>
      </c>
      <c r="V2" t="s">
        <v>4</v>
      </c>
      <c r="W2" t="s">
        <v>82</v>
      </c>
      <c r="X2" t="s">
        <v>5</v>
      </c>
      <c r="Y2" t="s">
        <v>82</v>
      </c>
    </row>
    <row r="3" spans="1:25">
      <c r="A3" t="s">
        <v>6</v>
      </c>
      <c r="B3">
        <v>0.05925549</v>
      </c>
      <c r="C3">
        <v>0.00191412</v>
      </c>
      <c r="D3">
        <v>0.09762741</v>
      </c>
      <c r="E3">
        <v>0.00231948</v>
      </c>
      <c r="F3">
        <v>0.79753673</v>
      </c>
      <c r="G3">
        <v>0.02610622</v>
      </c>
      <c r="H3">
        <v>0.02956459</v>
      </c>
      <c r="I3">
        <v>0.001695</v>
      </c>
      <c r="K3" t="s">
        <v>6</v>
      </c>
      <c r="L3">
        <v>23.10902552070312</v>
      </c>
      <c r="M3">
        <v>333.7302193142581</v>
      </c>
      <c r="N3">
        <v>1</v>
      </c>
      <c r="O3">
        <v>1</v>
      </c>
      <c r="Q3" t="s">
        <v>6</v>
      </c>
      <c r="R3">
        <v>576.5</v>
      </c>
      <c r="S3">
        <v>69.44</v>
      </c>
      <c r="T3">
        <v>600.5</v>
      </c>
      <c r="U3">
        <v>13.62</v>
      </c>
      <c r="V3">
        <v>595.4</v>
      </c>
      <c r="W3">
        <v>14.74</v>
      </c>
      <c r="X3">
        <v>588.9</v>
      </c>
      <c r="Y3">
        <v>33.28</v>
      </c>
    </row>
    <row r="4" spans="1:25">
      <c r="A4" t="s">
        <v>7</v>
      </c>
      <c r="B4">
        <v>0.06102176</v>
      </c>
      <c r="C4">
        <v>0.00204404</v>
      </c>
      <c r="D4">
        <v>0.09776538</v>
      </c>
      <c r="E4">
        <v>0.00229954</v>
      </c>
      <c r="F4">
        <v>0.82252294</v>
      </c>
      <c r="G4">
        <v>0.02758512</v>
      </c>
      <c r="H4">
        <v>0.03230873</v>
      </c>
      <c r="I4">
        <v>0.00193554</v>
      </c>
      <c r="K4" t="s">
        <v>7</v>
      </c>
      <c r="L4">
        <v>20.21347385426082</v>
      </c>
      <c r="M4">
        <v>293.2044510620084</v>
      </c>
      <c r="N4">
        <v>2</v>
      </c>
      <c r="O4">
        <v>2</v>
      </c>
      <c r="Q4" t="s">
        <v>7</v>
      </c>
      <c r="R4">
        <v>640</v>
      </c>
      <c r="S4">
        <v>71.23999999999999</v>
      </c>
      <c r="T4">
        <v>601.3</v>
      </c>
      <c r="U4">
        <v>13.5</v>
      </c>
      <c r="V4">
        <v>609.5</v>
      </c>
      <c r="W4">
        <v>15.36</v>
      </c>
      <c r="X4">
        <v>642.7</v>
      </c>
      <c r="Y4">
        <v>37.9</v>
      </c>
    </row>
    <row r="5" spans="1:25">
      <c r="A5" t="s">
        <v>20</v>
      </c>
      <c r="B5">
        <v>0.06037111</v>
      </c>
      <c r="C5">
        <v>0.0024588</v>
      </c>
      <c r="D5">
        <v>0.09778125</v>
      </c>
      <c r="E5">
        <v>0.00243706</v>
      </c>
      <c r="F5">
        <v>0.81387657</v>
      </c>
      <c r="G5">
        <v>0.03271494</v>
      </c>
      <c r="H5">
        <v>0.03283451</v>
      </c>
      <c r="I5">
        <v>0.00246634</v>
      </c>
      <c r="K5" t="s">
        <v>20</v>
      </c>
      <c r="L5">
        <v>18.08412023770602</v>
      </c>
      <c r="M5">
        <v>262.506772384921</v>
      </c>
      <c r="N5">
        <v>15</v>
      </c>
      <c r="O5">
        <v>3</v>
      </c>
      <c r="Q5" t="s">
        <v>20</v>
      </c>
      <c r="R5">
        <v>616.9</v>
      </c>
      <c r="S5">
        <v>86.73999999999999</v>
      </c>
      <c r="T5">
        <v>601.4</v>
      </c>
      <c r="U5">
        <v>14.32</v>
      </c>
      <c r="V5">
        <v>604.6</v>
      </c>
      <c r="W5">
        <v>18.32</v>
      </c>
      <c r="X5">
        <v>653</v>
      </c>
      <c r="Y5">
        <v>48.26</v>
      </c>
    </row>
    <row r="6" spans="1:25">
      <c r="A6" t="s">
        <v>21</v>
      </c>
      <c r="B6">
        <v>0.05983654</v>
      </c>
      <c r="C6">
        <v>0.00247228</v>
      </c>
      <c r="D6">
        <v>0.0974489</v>
      </c>
      <c r="E6">
        <v>0.00243934</v>
      </c>
      <c r="F6">
        <v>0.80392814</v>
      </c>
      <c r="G6">
        <v>0.03276472</v>
      </c>
      <c r="H6">
        <v>0.02899833</v>
      </c>
      <c r="I6">
        <v>0.00225776</v>
      </c>
      <c r="K6" t="s">
        <v>21</v>
      </c>
      <c r="L6">
        <v>18.59338038733004</v>
      </c>
      <c r="M6">
        <v>270.5585572388125</v>
      </c>
      <c r="N6">
        <v>16</v>
      </c>
      <c r="O6">
        <v>4</v>
      </c>
      <c r="Q6" t="s">
        <v>21</v>
      </c>
      <c r="R6">
        <v>597.7</v>
      </c>
      <c r="S6">
        <v>88.26000000000001</v>
      </c>
      <c r="T6">
        <v>599.4</v>
      </c>
      <c r="U6">
        <v>14.32</v>
      </c>
      <c r="V6">
        <v>599</v>
      </c>
      <c r="W6">
        <v>18.44</v>
      </c>
      <c r="X6">
        <v>577.8</v>
      </c>
      <c r="Y6">
        <v>44.34</v>
      </c>
    </row>
    <row r="7" spans="1:25">
      <c r="A7" t="s">
        <v>20</v>
      </c>
      <c r="B7">
        <v>0.06028967</v>
      </c>
      <c r="C7">
        <v>0.00207658</v>
      </c>
      <c r="D7">
        <v>0.09783884</v>
      </c>
      <c r="E7">
        <v>0.00235928</v>
      </c>
      <c r="F7">
        <v>0.8132582900000001</v>
      </c>
      <c r="G7">
        <v>0.02815828</v>
      </c>
      <c r="H7">
        <v>0.03248931</v>
      </c>
      <c r="I7">
        <v>0.0019855</v>
      </c>
      <c r="K7" t="s">
        <v>20</v>
      </c>
      <c r="L7">
        <v>20.4525565695712</v>
      </c>
      <c r="M7">
        <v>294.6291006078986</v>
      </c>
      <c r="N7">
        <v>17</v>
      </c>
      <c r="O7">
        <v>5</v>
      </c>
      <c r="Q7" t="s">
        <v>20</v>
      </c>
      <c r="R7">
        <v>614</v>
      </c>
      <c r="S7">
        <v>73.54000000000001</v>
      </c>
      <c r="T7">
        <v>601.7</v>
      </c>
      <c r="U7">
        <v>13.86</v>
      </c>
      <c r="V7">
        <v>604.3</v>
      </c>
      <c r="W7">
        <v>15.76</v>
      </c>
      <c r="X7">
        <v>646.2</v>
      </c>
      <c r="Y7">
        <v>38.86</v>
      </c>
    </row>
    <row r="8" spans="1:25">
      <c r="A8" t="s">
        <v>21</v>
      </c>
      <c r="B8">
        <v>0.05991495</v>
      </c>
      <c r="C8">
        <v>0.00207568</v>
      </c>
      <c r="D8">
        <v>0.09724594</v>
      </c>
      <c r="E8">
        <v>0.00231984</v>
      </c>
      <c r="F8">
        <v>0.80331069</v>
      </c>
      <c r="G8">
        <v>0.02785498</v>
      </c>
      <c r="H8">
        <v>0.02901073</v>
      </c>
      <c r="I8">
        <v>0.00182432</v>
      </c>
      <c r="K8" t="s">
        <v>21</v>
      </c>
      <c r="L8">
        <v>20.14418468975289</v>
      </c>
      <c r="M8">
        <v>292.3204397449263</v>
      </c>
      <c r="N8">
        <v>18</v>
      </c>
      <c r="O8">
        <v>6</v>
      </c>
      <c r="Q8" t="s">
        <v>21</v>
      </c>
      <c r="R8">
        <v>600.5</v>
      </c>
      <c r="S8">
        <v>74.12</v>
      </c>
      <c r="T8">
        <v>598.2</v>
      </c>
      <c r="U8">
        <v>13.62</v>
      </c>
      <c r="V8">
        <v>598.7</v>
      </c>
      <c r="W8">
        <v>15.68</v>
      </c>
      <c r="X8">
        <v>578</v>
      </c>
      <c r="Y8">
        <v>35.84</v>
      </c>
    </row>
    <row r="9" spans="1:25">
      <c r="A9" t="s">
        <v>38</v>
      </c>
      <c r="B9">
        <v>0.05991508</v>
      </c>
      <c r="C9">
        <v>0.00254202</v>
      </c>
      <c r="D9">
        <v>0.09794469</v>
      </c>
      <c r="E9">
        <v>0.00247534</v>
      </c>
      <c r="F9">
        <v>0.80903924</v>
      </c>
      <c r="G9">
        <v>0.03396864</v>
      </c>
      <c r="H9">
        <v>0.03175987</v>
      </c>
      <c r="I9">
        <v>0.0025499</v>
      </c>
      <c r="K9" t="s">
        <v>38</v>
      </c>
      <c r="L9">
        <v>19.38742342792849</v>
      </c>
      <c r="M9">
        <v>280.4587486814914</v>
      </c>
      <c r="N9">
        <v>35</v>
      </c>
      <c r="O9">
        <v>7</v>
      </c>
      <c r="Q9" t="s">
        <v>38</v>
      </c>
      <c r="R9">
        <v>600.5</v>
      </c>
      <c r="S9">
        <v>90.54000000000001</v>
      </c>
      <c r="T9">
        <v>602.4</v>
      </c>
      <c r="U9">
        <v>14.54</v>
      </c>
      <c r="V9">
        <v>601.9</v>
      </c>
      <c r="W9">
        <v>19.06</v>
      </c>
      <c r="X9">
        <v>632</v>
      </c>
      <c r="Y9">
        <v>49.96</v>
      </c>
    </row>
    <row r="10" spans="1:25">
      <c r="A10" t="s">
        <v>39</v>
      </c>
      <c r="B10">
        <v>0.06031692</v>
      </c>
      <c r="C10">
        <v>0.00258498</v>
      </c>
      <c r="D10">
        <v>0.09735291</v>
      </c>
      <c r="E10">
        <v>0.00246912</v>
      </c>
      <c r="F10">
        <v>0.8095541000000001</v>
      </c>
      <c r="G10">
        <v>0.0343218</v>
      </c>
      <c r="H10">
        <v>0.0299046</v>
      </c>
      <c r="I10">
        <v>0.00246188</v>
      </c>
      <c r="K10" t="s">
        <v>39</v>
      </c>
      <c r="L10">
        <v>20.01583531274743</v>
      </c>
      <c r="M10">
        <v>292.5917109656837</v>
      </c>
      <c r="N10">
        <v>36</v>
      </c>
      <c r="O10">
        <v>8</v>
      </c>
      <c r="Q10" t="s">
        <v>39</v>
      </c>
      <c r="R10">
        <v>615</v>
      </c>
      <c r="S10">
        <v>91.23999999999999</v>
      </c>
      <c r="T10">
        <v>598.9</v>
      </c>
      <c r="U10">
        <v>14.5</v>
      </c>
      <c r="V10">
        <v>602.2</v>
      </c>
      <c r="W10">
        <v>19.26</v>
      </c>
      <c r="X10">
        <v>595.6</v>
      </c>
      <c r="Y10">
        <v>48.32</v>
      </c>
    </row>
    <row r="11" spans="1:25">
      <c r="A11" t="s">
        <v>38</v>
      </c>
      <c r="B11">
        <v>0.05963452</v>
      </c>
      <c r="C11">
        <v>0.00214202</v>
      </c>
      <c r="D11">
        <v>0.09795207</v>
      </c>
      <c r="E11">
        <v>0.0023643</v>
      </c>
      <c r="F11">
        <v>0.80527788</v>
      </c>
      <c r="G11">
        <v>0.02900582</v>
      </c>
      <c r="H11">
        <v>0.03159827</v>
      </c>
      <c r="I11">
        <v>0.00202182</v>
      </c>
      <c r="K11" t="s">
        <v>38</v>
      </c>
      <c r="L11">
        <v>20.36150042110264</v>
      </c>
      <c r="M11">
        <v>294.5488111061882</v>
      </c>
      <c r="N11">
        <v>37</v>
      </c>
      <c r="O11">
        <v>9</v>
      </c>
      <c r="Q11" t="s">
        <v>38</v>
      </c>
      <c r="R11">
        <v>590.3</v>
      </c>
      <c r="S11">
        <v>76.95999999999999</v>
      </c>
      <c r="T11">
        <v>602.4</v>
      </c>
      <c r="U11">
        <v>13.88</v>
      </c>
      <c r="V11">
        <v>599.8</v>
      </c>
      <c r="W11">
        <v>16.32</v>
      </c>
      <c r="X11">
        <v>628.8</v>
      </c>
      <c r="Y11">
        <v>39.62</v>
      </c>
    </row>
    <row r="12" spans="1:25">
      <c r="A12" t="s">
        <v>39</v>
      </c>
      <c r="B12">
        <v>0.06020008</v>
      </c>
      <c r="C12">
        <v>0.00210908</v>
      </c>
      <c r="D12">
        <v>0.09724117</v>
      </c>
      <c r="E12">
        <v>0.00233012</v>
      </c>
      <c r="F12">
        <v>0.8070664400000001</v>
      </c>
      <c r="G12">
        <v>0.02838546</v>
      </c>
      <c r="H12">
        <v>0.02995238</v>
      </c>
      <c r="I12">
        <v>0.00189622</v>
      </c>
      <c r="K12" t="s">
        <v>39</v>
      </c>
      <c r="L12">
        <v>20.73638974669057</v>
      </c>
      <c r="M12">
        <v>302.6628267611874</v>
      </c>
      <c r="N12">
        <v>38</v>
      </c>
      <c r="O12">
        <v>10</v>
      </c>
      <c r="Q12" t="s">
        <v>39</v>
      </c>
      <c r="R12">
        <v>610.8</v>
      </c>
      <c r="S12">
        <v>74.81999999999999</v>
      </c>
      <c r="T12">
        <v>598.2</v>
      </c>
      <c r="U12">
        <v>13.68</v>
      </c>
      <c r="V12">
        <v>600.8</v>
      </c>
      <c r="W12">
        <v>15.94</v>
      </c>
      <c r="X12">
        <v>596.5</v>
      </c>
      <c r="Y12">
        <v>37.22</v>
      </c>
    </row>
    <row r="13" spans="1:25">
      <c r="A13" t="s">
        <v>56</v>
      </c>
      <c r="B13">
        <v>0.06006344</v>
      </c>
      <c r="C13">
        <v>0.00254948</v>
      </c>
      <c r="D13">
        <v>0.0977174</v>
      </c>
      <c r="E13">
        <v>0.00248054</v>
      </c>
      <c r="F13">
        <v>0.8091839</v>
      </c>
      <c r="G13">
        <v>0.03392724</v>
      </c>
      <c r="H13">
        <v>0.03195508</v>
      </c>
      <c r="I13">
        <v>0.00259144</v>
      </c>
      <c r="K13" t="s">
        <v>56</v>
      </c>
      <c r="L13">
        <v>19.02433757315309</v>
      </c>
      <c r="M13">
        <v>276.7154039285187</v>
      </c>
      <c r="N13">
        <v>55</v>
      </c>
      <c r="O13">
        <v>11</v>
      </c>
      <c r="Q13" t="s">
        <v>56</v>
      </c>
      <c r="R13">
        <v>605.9</v>
      </c>
      <c r="S13">
        <v>90.5</v>
      </c>
      <c r="T13">
        <v>601</v>
      </c>
      <c r="U13">
        <v>14.56</v>
      </c>
      <c r="V13">
        <v>602</v>
      </c>
      <c r="W13">
        <v>19.04</v>
      </c>
      <c r="X13">
        <v>635.8</v>
      </c>
      <c r="Y13">
        <v>50.76</v>
      </c>
    </row>
    <row r="14" spans="1:25">
      <c r="A14" t="s">
        <v>57</v>
      </c>
      <c r="B14">
        <v>0.06023676</v>
      </c>
      <c r="C14">
        <v>0.00258344</v>
      </c>
      <c r="D14">
        <v>0.09751479</v>
      </c>
      <c r="E14">
        <v>0.00248316</v>
      </c>
      <c r="F14">
        <v>0.80983448</v>
      </c>
      <c r="G14">
        <v>0.03428096</v>
      </c>
      <c r="H14">
        <v>0.02978652</v>
      </c>
      <c r="I14">
        <v>0.00246928</v>
      </c>
      <c r="K14" t="s">
        <v>57</v>
      </c>
      <c r="L14">
        <v>19.87777225905371</v>
      </c>
      <c r="M14">
        <v>286.0729582041058</v>
      </c>
      <c r="N14">
        <v>56</v>
      </c>
      <c r="O14">
        <v>12</v>
      </c>
      <c r="Q14" t="s">
        <v>57</v>
      </c>
      <c r="R14">
        <v>612.1</v>
      </c>
      <c r="S14">
        <v>91.34</v>
      </c>
      <c r="T14">
        <v>599.8</v>
      </c>
      <c r="U14">
        <v>14.58</v>
      </c>
      <c r="V14">
        <v>602.4</v>
      </c>
      <c r="W14">
        <v>19.24</v>
      </c>
      <c r="X14">
        <v>593.3</v>
      </c>
      <c r="Y14">
        <v>48.46</v>
      </c>
    </row>
    <row r="15" spans="1:25">
      <c r="A15" t="s">
        <v>56</v>
      </c>
      <c r="B15">
        <v>0.06023009</v>
      </c>
      <c r="C15">
        <v>0.002166</v>
      </c>
      <c r="D15">
        <v>0.09768652</v>
      </c>
      <c r="E15">
        <v>0.002358</v>
      </c>
      <c r="F15">
        <v>0.81117648</v>
      </c>
      <c r="G15">
        <v>0.02918234</v>
      </c>
      <c r="H15">
        <v>0.0319346</v>
      </c>
      <c r="I15">
        <v>0.00208248</v>
      </c>
      <c r="K15" t="s">
        <v>56</v>
      </c>
      <c r="L15">
        <v>18.92495455725786</v>
      </c>
      <c r="M15">
        <v>278.3585577063112</v>
      </c>
      <c r="N15">
        <v>57</v>
      </c>
      <c r="O15">
        <v>13</v>
      </c>
      <c r="Q15" t="s">
        <v>56</v>
      </c>
      <c r="R15">
        <v>611.8</v>
      </c>
      <c r="S15">
        <v>76.76000000000001</v>
      </c>
      <c r="T15">
        <v>600.8</v>
      </c>
      <c r="U15">
        <v>13.84</v>
      </c>
      <c r="V15">
        <v>603.1</v>
      </c>
      <c r="W15">
        <v>16.36</v>
      </c>
      <c r="X15">
        <v>635.4</v>
      </c>
      <c r="Y15">
        <v>40.78</v>
      </c>
    </row>
    <row r="16" spans="1:25">
      <c r="A16" t="s">
        <v>57</v>
      </c>
      <c r="B16">
        <v>0.06023022</v>
      </c>
      <c r="C16">
        <v>0.00213622</v>
      </c>
      <c r="D16">
        <v>0.09756062</v>
      </c>
      <c r="E16">
        <v>0.00235264</v>
      </c>
      <c r="F16">
        <v>0.81013072</v>
      </c>
      <c r="G16">
        <v>0.02881014</v>
      </c>
      <c r="H16">
        <v>0.02963333</v>
      </c>
      <c r="I16">
        <v>0.00192414</v>
      </c>
      <c r="K16" t="s">
        <v>57</v>
      </c>
      <c r="L16">
        <v>19.91863585215961</v>
      </c>
      <c r="M16">
        <v>289.58774485986</v>
      </c>
      <c r="N16">
        <v>58</v>
      </c>
      <c r="O16">
        <v>14</v>
      </c>
      <c r="Q16" t="s">
        <v>57</v>
      </c>
      <c r="R16">
        <v>611.9</v>
      </c>
      <c r="S16">
        <v>75.72</v>
      </c>
      <c r="T16">
        <v>600.1</v>
      </c>
      <c r="U16">
        <v>13.82</v>
      </c>
      <c r="V16">
        <v>602.5</v>
      </c>
      <c r="W16">
        <v>16.16</v>
      </c>
      <c r="X16">
        <v>590.3</v>
      </c>
      <c r="Y16">
        <v>37.78</v>
      </c>
    </row>
    <row r="17" spans="1:25">
      <c r="A17" t="s">
        <v>75</v>
      </c>
      <c r="B17">
        <v>0.05950226</v>
      </c>
      <c r="C17">
        <v>0.00252248</v>
      </c>
      <c r="D17">
        <v>0.09753357999999999</v>
      </c>
      <c r="E17">
        <v>0.00248334</v>
      </c>
      <c r="F17">
        <v>0.80012286</v>
      </c>
      <c r="G17">
        <v>0.03353936</v>
      </c>
      <c r="H17">
        <v>0.03057252</v>
      </c>
      <c r="I17">
        <v>0.00243726</v>
      </c>
      <c r="K17" t="s">
        <v>75</v>
      </c>
      <c r="L17">
        <v>20.13156755820999</v>
      </c>
      <c r="M17">
        <v>288.2437108762306</v>
      </c>
      <c r="N17">
        <v>76</v>
      </c>
      <c r="O17">
        <v>15</v>
      </c>
      <c r="Q17" t="s">
        <v>75</v>
      </c>
      <c r="R17">
        <v>585.5</v>
      </c>
      <c r="S17">
        <v>90.7</v>
      </c>
      <c r="T17">
        <v>599.9</v>
      </c>
      <c r="U17">
        <v>14.58</v>
      </c>
      <c r="V17">
        <v>596.9</v>
      </c>
      <c r="W17">
        <v>18.92</v>
      </c>
      <c r="X17">
        <v>608.7</v>
      </c>
      <c r="Y17">
        <v>47.8</v>
      </c>
    </row>
    <row r="18" spans="1:25">
      <c r="A18" t="s">
        <v>76</v>
      </c>
      <c r="B18">
        <v>0.06070474</v>
      </c>
      <c r="C18">
        <v>0.0025823</v>
      </c>
      <c r="D18">
        <v>0.09767724999999999</v>
      </c>
      <c r="E18">
        <v>0.00249216</v>
      </c>
      <c r="F18">
        <v>0.81749368</v>
      </c>
      <c r="G18">
        <v>0.03437344</v>
      </c>
      <c r="H18">
        <v>0.03096477</v>
      </c>
      <c r="I18">
        <v>0.00248276</v>
      </c>
      <c r="K18" t="s">
        <v>76</v>
      </c>
      <c r="L18">
        <v>21.02484203237254</v>
      </c>
      <c r="M18">
        <v>303.8099865575981</v>
      </c>
      <c r="N18">
        <v>77</v>
      </c>
      <c r="O18">
        <v>16</v>
      </c>
      <c r="Q18" t="s">
        <v>76</v>
      </c>
      <c r="R18">
        <v>628.8</v>
      </c>
      <c r="S18">
        <v>90.36</v>
      </c>
      <c r="T18">
        <v>600.8</v>
      </c>
      <c r="U18">
        <v>14.64</v>
      </c>
      <c r="V18">
        <v>606.6</v>
      </c>
      <c r="W18">
        <v>19.2</v>
      </c>
      <c r="X18">
        <v>616.4</v>
      </c>
      <c r="Y18">
        <v>48.68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sheetData>
    <row r="1" spans="1:25">
      <c r="A1" t="s">
        <v>83</v>
      </c>
      <c r="K1" t="s">
        <v>84</v>
      </c>
      <c r="Q1" t="s">
        <v>87</v>
      </c>
    </row>
    <row r="2" spans="1:25">
      <c r="A2" t="s">
        <v>0</v>
      </c>
      <c r="B2" t="s">
        <v>1</v>
      </c>
      <c r="C2" t="s">
        <v>82</v>
      </c>
      <c r="D2" t="s">
        <v>3</v>
      </c>
      <c r="E2" t="s">
        <v>82</v>
      </c>
      <c r="F2" t="s">
        <v>4</v>
      </c>
      <c r="G2" t="s">
        <v>82</v>
      </c>
      <c r="H2" t="s">
        <v>5</v>
      </c>
      <c r="I2" t="s">
        <v>82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82</v>
      </c>
      <c r="T2" t="s">
        <v>3</v>
      </c>
      <c r="U2" t="s">
        <v>82</v>
      </c>
      <c r="V2" t="s">
        <v>4</v>
      </c>
      <c r="W2" t="s">
        <v>82</v>
      </c>
      <c r="X2" t="s">
        <v>5</v>
      </c>
      <c r="Y2" t="s">
        <v>82</v>
      </c>
    </row>
    <row r="3" spans="1:25">
      <c r="A3" t="s">
        <v>8</v>
      </c>
      <c r="B3">
        <v>0.07356002</v>
      </c>
      <c r="C3">
        <v>0.00258904</v>
      </c>
      <c r="D3">
        <v>0.1761913</v>
      </c>
      <c r="E3">
        <v>0.00426262</v>
      </c>
      <c r="F3">
        <v>1.78690434</v>
      </c>
      <c r="G3">
        <v>0.06257186000000001</v>
      </c>
      <c r="H3">
        <v>0.054222</v>
      </c>
      <c r="I3">
        <v>0.00248512</v>
      </c>
      <c r="K3" t="s">
        <v>8</v>
      </c>
      <c r="L3">
        <v>43.35942458218744</v>
      </c>
      <c r="M3">
        <v>110.8318560168649</v>
      </c>
      <c r="N3">
        <v>3</v>
      </c>
      <c r="O3">
        <v>1</v>
      </c>
      <c r="Q3" t="s">
        <v>8</v>
      </c>
      <c r="R3">
        <v>1029.4</v>
      </c>
      <c r="S3">
        <v>70.36</v>
      </c>
      <c r="T3">
        <v>1046.1</v>
      </c>
      <c r="U3">
        <v>23.36</v>
      </c>
      <c r="V3">
        <v>1040.7</v>
      </c>
      <c r="W3">
        <v>22.8</v>
      </c>
      <c r="X3">
        <v>1067.3</v>
      </c>
      <c r="Y3">
        <v>47.64</v>
      </c>
    </row>
    <row r="4" spans="1:25">
      <c r="A4" t="s">
        <v>22</v>
      </c>
      <c r="B4">
        <v>0.07490122</v>
      </c>
      <c r="C4">
        <v>0.00321148</v>
      </c>
      <c r="D4">
        <v>0.17836133</v>
      </c>
      <c r="E4">
        <v>0.00461542</v>
      </c>
      <c r="F4">
        <v>1.84209335</v>
      </c>
      <c r="G4">
        <v>0.07724512</v>
      </c>
      <c r="H4">
        <v>0.05490848</v>
      </c>
      <c r="I4">
        <v>0.0031392</v>
      </c>
      <c r="K4" t="s">
        <v>22</v>
      </c>
      <c r="L4">
        <v>37.2613243322082</v>
      </c>
      <c r="M4">
        <v>95.75445769756705</v>
      </c>
      <c r="N4">
        <v>19</v>
      </c>
      <c r="O4">
        <v>2</v>
      </c>
      <c r="Q4" t="s">
        <v>22</v>
      </c>
      <c r="R4">
        <v>1065.9</v>
      </c>
      <c r="S4">
        <v>85.02</v>
      </c>
      <c r="T4">
        <v>1058</v>
      </c>
      <c r="U4">
        <v>25.24</v>
      </c>
      <c r="V4">
        <v>1060.6</v>
      </c>
      <c r="W4">
        <v>27.6</v>
      </c>
      <c r="X4">
        <v>1080.4</v>
      </c>
      <c r="Y4">
        <v>60.14</v>
      </c>
    </row>
    <row r="5" spans="1:25">
      <c r="A5" t="s">
        <v>40</v>
      </c>
      <c r="B5">
        <v>0.07681286</v>
      </c>
      <c r="C5">
        <v>0.0029974</v>
      </c>
      <c r="D5">
        <v>0.1784407</v>
      </c>
      <c r="E5">
        <v>0.00454338</v>
      </c>
      <c r="F5">
        <v>1.88966274</v>
      </c>
      <c r="G5">
        <v>0.07328954</v>
      </c>
      <c r="H5">
        <v>0.05469348</v>
      </c>
      <c r="I5">
        <v>0.00284834</v>
      </c>
      <c r="K5" t="s">
        <v>40</v>
      </c>
      <c r="L5">
        <v>44.49262530502948</v>
      </c>
      <c r="M5">
        <v>113.2048441884507</v>
      </c>
      <c r="N5">
        <v>39</v>
      </c>
      <c r="O5">
        <v>3</v>
      </c>
      <c r="Q5" t="s">
        <v>40</v>
      </c>
      <c r="R5">
        <v>1116.3</v>
      </c>
      <c r="S5">
        <v>76.90000000000001</v>
      </c>
      <c r="T5">
        <v>1058.5</v>
      </c>
      <c r="U5">
        <v>24.86</v>
      </c>
      <c r="V5">
        <v>1077.5</v>
      </c>
      <c r="W5">
        <v>25.76</v>
      </c>
      <c r="X5">
        <v>1076.3</v>
      </c>
      <c r="Y5">
        <v>54.58</v>
      </c>
    </row>
    <row r="6" spans="1:25">
      <c r="A6" t="s">
        <v>58</v>
      </c>
      <c r="B6">
        <v>0.07588055</v>
      </c>
      <c r="C6">
        <v>0.00303384</v>
      </c>
      <c r="D6">
        <v>0.17756175</v>
      </c>
      <c r="E6">
        <v>0.0045764</v>
      </c>
      <c r="F6">
        <v>1.85756671</v>
      </c>
      <c r="G6">
        <v>0.07369694</v>
      </c>
      <c r="H6">
        <v>0.05509407</v>
      </c>
      <c r="I6">
        <v>0.00294238</v>
      </c>
      <c r="K6" t="s">
        <v>58</v>
      </c>
      <c r="L6">
        <v>42.53267549554229</v>
      </c>
      <c r="M6">
        <v>110.0687585948244</v>
      </c>
      <c r="N6">
        <v>59</v>
      </c>
      <c r="O6">
        <v>4</v>
      </c>
      <c r="Q6" t="s">
        <v>58</v>
      </c>
      <c r="R6">
        <v>1091.9</v>
      </c>
      <c r="S6">
        <v>79.06</v>
      </c>
      <c r="T6">
        <v>1053.6</v>
      </c>
      <c r="U6">
        <v>25.06</v>
      </c>
      <c r="V6">
        <v>1066.1</v>
      </c>
      <c r="W6">
        <v>26.18</v>
      </c>
      <c r="X6">
        <v>1084</v>
      </c>
      <c r="Y6">
        <v>56.36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sheetData>
    <row r="1" spans="1:25">
      <c r="A1" t="s">
        <v>83</v>
      </c>
      <c r="K1" t="s">
        <v>84</v>
      </c>
      <c r="Q1" t="s">
        <v>87</v>
      </c>
    </row>
    <row r="2" spans="1:25">
      <c r="A2" t="s">
        <v>0</v>
      </c>
      <c r="B2" t="s">
        <v>1</v>
      </c>
      <c r="C2" t="s">
        <v>82</v>
      </c>
      <c r="D2" t="s">
        <v>3</v>
      </c>
      <c r="E2" t="s">
        <v>82</v>
      </c>
      <c r="F2" t="s">
        <v>4</v>
      </c>
      <c r="G2" t="s">
        <v>82</v>
      </c>
      <c r="H2" t="s">
        <v>5</v>
      </c>
      <c r="I2" t="s">
        <v>82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82</v>
      </c>
      <c r="T2" t="s">
        <v>3</v>
      </c>
      <c r="U2" t="s">
        <v>82</v>
      </c>
      <c r="V2" t="s">
        <v>4</v>
      </c>
      <c r="W2" t="s">
        <v>82</v>
      </c>
      <c r="X2" t="s">
        <v>5</v>
      </c>
      <c r="Y2" t="s">
        <v>82</v>
      </c>
    </row>
    <row r="3" spans="1:25">
      <c r="A3" t="s">
        <v>9</v>
      </c>
      <c r="B3">
        <v>0.06426057</v>
      </c>
      <c r="C3">
        <v>0.0024046</v>
      </c>
      <c r="D3">
        <v>0.11813725</v>
      </c>
      <c r="E3">
        <v>0.00295158</v>
      </c>
      <c r="F3">
        <v>1.04662633</v>
      </c>
      <c r="G3">
        <v>0.0391482</v>
      </c>
      <c r="H3">
        <v>0.03630736</v>
      </c>
      <c r="I3">
        <v>0.00152516</v>
      </c>
      <c r="K3" t="s">
        <v>9</v>
      </c>
      <c r="L3">
        <v>138.3756755197415</v>
      </c>
      <c r="M3">
        <v>142.7482549735685</v>
      </c>
      <c r="N3">
        <v>4</v>
      </c>
      <c r="O3">
        <v>1</v>
      </c>
      <c r="Q3" t="s">
        <v>9</v>
      </c>
      <c r="R3">
        <v>750.2</v>
      </c>
      <c r="S3">
        <v>78.06</v>
      </c>
      <c r="T3">
        <v>719.8</v>
      </c>
      <c r="U3">
        <v>17.02</v>
      </c>
      <c r="V3">
        <v>727.2</v>
      </c>
      <c r="W3">
        <v>19.42</v>
      </c>
      <c r="X3">
        <v>720.8</v>
      </c>
      <c r="Y3">
        <v>29.74</v>
      </c>
    </row>
    <row r="4" spans="1:25">
      <c r="A4" t="s">
        <v>23</v>
      </c>
      <c r="B4">
        <v>0.06362816</v>
      </c>
      <c r="C4">
        <v>0.00431458</v>
      </c>
      <c r="D4">
        <v>0.12061665</v>
      </c>
      <c r="E4">
        <v>0.00366302</v>
      </c>
      <c r="F4">
        <v>1.05854285</v>
      </c>
      <c r="G4">
        <v>0.0691475</v>
      </c>
      <c r="H4">
        <v>0.03562337</v>
      </c>
      <c r="I4">
        <v>0.00260632</v>
      </c>
      <c r="K4" t="s">
        <v>23</v>
      </c>
      <c r="L4">
        <v>94.70183772971622</v>
      </c>
      <c r="M4">
        <v>99.77498273784541</v>
      </c>
      <c r="N4">
        <v>20</v>
      </c>
      <c r="O4">
        <v>2</v>
      </c>
      <c r="Q4" t="s">
        <v>23</v>
      </c>
      <c r="R4">
        <v>729.3</v>
      </c>
      <c r="S4">
        <v>140.52</v>
      </c>
      <c r="T4">
        <v>734.1</v>
      </c>
      <c r="U4">
        <v>21.08</v>
      </c>
      <c r="V4">
        <v>733.1</v>
      </c>
      <c r="W4">
        <v>34.1</v>
      </c>
      <c r="X4">
        <v>707.5</v>
      </c>
      <c r="Y4">
        <v>50.86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42"/>
  <sheetViews>
    <sheetView workbookViewId="0"/>
  </sheetViews>
  <sheetFormatPr defaultRowHeight="15"/>
  <sheetData>
    <row r="1" spans="1:38">
      <c r="A1" t="s">
        <v>83</v>
      </c>
      <c r="K1" t="s">
        <v>84</v>
      </c>
      <c r="Q1" t="s">
        <v>87</v>
      </c>
      <c r="AA1" t="s">
        <v>88</v>
      </c>
      <c r="AH1" t="s">
        <v>90</v>
      </c>
    </row>
    <row r="2" spans="1:38">
      <c r="A2" t="s">
        <v>0</v>
      </c>
      <c r="B2" t="s">
        <v>1</v>
      </c>
      <c r="C2" t="s">
        <v>82</v>
      </c>
      <c r="D2" t="s">
        <v>3</v>
      </c>
      <c r="E2" t="s">
        <v>82</v>
      </c>
      <c r="F2" t="s">
        <v>4</v>
      </c>
      <c r="G2" t="s">
        <v>82</v>
      </c>
      <c r="H2" t="s">
        <v>5</v>
      </c>
      <c r="I2" t="s">
        <v>82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82</v>
      </c>
      <c r="T2" t="s">
        <v>3</v>
      </c>
      <c r="U2" t="s">
        <v>82</v>
      </c>
      <c r="V2" t="s">
        <v>4</v>
      </c>
      <c r="W2" t="s">
        <v>82</v>
      </c>
      <c r="X2" t="s">
        <v>5</v>
      </c>
      <c r="Y2" t="s">
        <v>82</v>
      </c>
      <c r="AA2" t="s">
        <v>0</v>
      </c>
      <c r="AB2" t="s">
        <v>2</v>
      </c>
      <c r="AC2" t="s">
        <v>5</v>
      </c>
      <c r="AD2" t="s">
        <v>2</v>
      </c>
      <c r="AE2" t="s">
        <v>4</v>
      </c>
      <c r="AF2" t="s">
        <v>89</v>
      </c>
      <c r="AH2" t="s">
        <v>0</v>
      </c>
      <c r="AI2" t="s">
        <v>91</v>
      </c>
      <c r="AJ2" t="s">
        <v>92</v>
      </c>
      <c r="AK2" t="s">
        <v>91</v>
      </c>
      <c r="AL2" t="s">
        <v>93</v>
      </c>
    </row>
    <row r="3" spans="1:38">
      <c r="A3" t="s">
        <v>10</v>
      </c>
      <c r="B3">
        <v>0.14002734</v>
      </c>
      <c r="C3">
        <v>0.0040593</v>
      </c>
      <c r="D3">
        <v>0.4267382</v>
      </c>
      <c r="E3">
        <v>0.01019398</v>
      </c>
      <c r="F3">
        <v>8.23819447</v>
      </c>
      <c r="G3">
        <v>0.2445135</v>
      </c>
      <c r="H3">
        <v>0.12521042</v>
      </c>
      <c r="I3">
        <v>0.00549586</v>
      </c>
      <c r="K3" t="s">
        <v>10</v>
      </c>
      <c r="L3">
        <v>47.0011731446045</v>
      </c>
      <c r="M3">
        <v>98.51322260231251</v>
      </c>
      <c r="N3">
        <v>5</v>
      </c>
      <c r="O3">
        <v>1</v>
      </c>
      <c r="Q3" t="s">
        <v>10</v>
      </c>
      <c r="R3">
        <v>2227.5</v>
      </c>
      <c r="S3">
        <v>49.76</v>
      </c>
      <c r="T3">
        <v>2291</v>
      </c>
      <c r="U3">
        <v>46.06</v>
      </c>
      <c r="V3">
        <v>2257.5</v>
      </c>
      <c r="W3">
        <v>26.88</v>
      </c>
      <c r="X3">
        <v>2384.4</v>
      </c>
      <c r="Y3">
        <v>98.72</v>
      </c>
      <c r="AA3" t="s">
        <v>10</v>
      </c>
      <c r="AB3">
        <v>0.00274793</v>
      </c>
      <c r="AC3">
        <v>0.12521042</v>
      </c>
      <c r="AD3">
        <v>0.12225675</v>
      </c>
      <c r="AE3">
        <v>8.23819447</v>
      </c>
      <c r="AF3">
        <v>1.478850887070779</v>
      </c>
      <c r="AH3" t="s">
        <v>10</v>
      </c>
      <c r="AI3">
        <f>100*0.00274793/AVERAGE($AJ$3:$AJ$42)</f>
        <v>0</v>
      </c>
      <c r="AJ3">
        <v>7.986555751510139</v>
      </c>
      <c r="AK3">
        <f>100*0.12225675/AVERAGE($AL$3:$AL$42)</f>
        <v>0</v>
      </c>
      <c r="AL3">
        <v>0.1213858210851388</v>
      </c>
    </row>
    <row r="4" spans="1:38">
      <c r="A4" t="s">
        <v>11</v>
      </c>
      <c r="B4">
        <v>0.07467622</v>
      </c>
      <c r="C4">
        <v>0.00364234</v>
      </c>
      <c r="D4">
        <v>0.0632067</v>
      </c>
      <c r="E4">
        <v>0.00172042</v>
      </c>
      <c r="F4">
        <v>0.65076309</v>
      </c>
      <c r="G4">
        <v>0.03071254</v>
      </c>
      <c r="H4">
        <v>0.01979949</v>
      </c>
      <c r="I4">
        <v>0.00088924</v>
      </c>
      <c r="K4" t="s">
        <v>11</v>
      </c>
      <c r="L4">
        <v>893.4592380329635</v>
      </c>
      <c r="M4">
        <v>121.472425778438</v>
      </c>
      <c r="N4">
        <v>6</v>
      </c>
      <c r="O4">
        <v>2</v>
      </c>
      <c r="Q4" t="s">
        <v>11</v>
      </c>
      <c r="R4">
        <v>1059.8</v>
      </c>
      <c r="S4">
        <v>96.64</v>
      </c>
      <c r="T4">
        <v>395.1</v>
      </c>
      <c r="U4">
        <v>10.44</v>
      </c>
      <c r="V4">
        <v>508.9</v>
      </c>
      <c r="W4">
        <v>18.9</v>
      </c>
      <c r="X4">
        <v>396.3</v>
      </c>
      <c r="Y4">
        <v>17.62</v>
      </c>
      <c r="AA4" t="s">
        <v>11</v>
      </c>
      <c r="AB4">
        <v>0.00044462</v>
      </c>
      <c r="AC4">
        <v>0.01979949</v>
      </c>
      <c r="AD4">
        <v>0.01535627</v>
      </c>
      <c r="AE4">
        <v>0.65076309</v>
      </c>
      <c r="AF4">
        <v>0.9516388506131326</v>
      </c>
      <c r="AH4" t="s">
        <v>11</v>
      </c>
      <c r="AI4">
        <f>100*0.00044462/AVERAGE($AJ$3:$AJ$42)</f>
        <v>0</v>
      </c>
      <c r="AJ4">
        <v>50.5063514262236</v>
      </c>
      <c r="AK4">
        <f>100*0.01535627/AVERAGE($AL$3:$AL$42)</f>
        <v>0</v>
      </c>
      <c r="AL4">
        <v>1.536657526166704</v>
      </c>
    </row>
    <row r="5" spans="1:38">
      <c r="A5" t="s">
        <v>12</v>
      </c>
      <c r="B5">
        <v>0.10839629</v>
      </c>
      <c r="C5">
        <v>0.0035917</v>
      </c>
      <c r="D5">
        <v>0.29725766</v>
      </c>
      <c r="E5">
        <v>0.00722816</v>
      </c>
      <c r="F5">
        <v>4.44251394</v>
      </c>
      <c r="G5">
        <v>0.1473047</v>
      </c>
      <c r="H5">
        <v>0.08825705</v>
      </c>
      <c r="I5">
        <v>0.0042515</v>
      </c>
      <c r="K5" t="s">
        <v>12</v>
      </c>
      <c r="L5">
        <v>74.74585072215704</v>
      </c>
      <c r="M5">
        <v>99.04558298589215</v>
      </c>
      <c r="N5">
        <v>7</v>
      </c>
      <c r="O5">
        <v>3</v>
      </c>
      <c r="Q5" t="s">
        <v>12</v>
      </c>
      <c r="R5">
        <v>1772.6</v>
      </c>
      <c r="S5">
        <v>59.98</v>
      </c>
      <c r="T5">
        <v>1677.7</v>
      </c>
      <c r="U5">
        <v>35.92</v>
      </c>
      <c r="V5">
        <v>1720.3</v>
      </c>
      <c r="W5">
        <v>27.48</v>
      </c>
      <c r="X5">
        <v>1709.5</v>
      </c>
      <c r="Y5">
        <v>78.95999999999999</v>
      </c>
      <c r="AA5" t="s">
        <v>12</v>
      </c>
      <c r="AB5">
        <v>0.00212575</v>
      </c>
      <c r="AC5">
        <v>0.08825705</v>
      </c>
      <c r="AD5">
        <v>0.07365235000000001</v>
      </c>
      <c r="AE5">
        <v>4.44251394</v>
      </c>
      <c r="AF5">
        <v>1.452797124819202</v>
      </c>
      <c r="AH5" t="s">
        <v>12</v>
      </c>
      <c r="AI5">
        <f>100*0.00212575/AVERAGE($AJ$3:$AJ$42)</f>
        <v>0</v>
      </c>
      <c r="AJ5">
        <v>11.33053959995264</v>
      </c>
      <c r="AK5">
        <f>100*0.07365235/AVERAGE($AL$3:$AL$42)</f>
        <v>0</v>
      </c>
      <c r="AL5">
        <v>0.2250977742570685</v>
      </c>
    </row>
    <row r="6" spans="1:38">
      <c r="A6" t="s">
        <v>13</v>
      </c>
      <c r="B6">
        <v>0.06233726</v>
      </c>
      <c r="C6">
        <v>0.00345366</v>
      </c>
      <c r="D6">
        <v>0.08146672000000001</v>
      </c>
      <c r="E6">
        <v>0.00230076</v>
      </c>
      <c r="F6">
        <v>0.70016521</v>
      </c>
      <c r="G6">
        <v>0.03760294</v>
      </c>
      <c r="H6">
        <v>0.02771389</v>
      </c>
      <c r="I6">
        <v>0.00162212</v>
      </c>
      <c r="K6" t="s">
        <v>13</v>
      </c>
      <c r="L6">
        <v>63.76367867376964</v>
      </c>
      <c r="M6">
        <v>97.27458859263719</v>
      </c>
      <c r="N6">
        <v>8</v>
      </c>
      <c r="O6">
        <v>4</v>
      </c>
      <c r="Q6" t="s">
        <v>13</v>
      </c>
      <c r="R6">
        <v>685.7</v>
      </c>
      <c r="S6">
        <v>116.1</v>
      </c>
      <c r="T6">
        <v>504.9</v>
      </c>
      <c r="U6">
        <v>13.72</v>
      </c>
      <c r="V6">
        <v>538.9</v>
      </c>
      <c r="W6">
        <v>22.46</v>
      </c>
      <c r="X6">
        <v>552.5</v>
      </c>
      <c r="Y6">
        <v>31.9</v>
      </c>
      <c r="AA6" t="s">
        <v>13</v>
      </c>
      <c r="AB6">
        <v>0.0008110599999999999</v>
      </c>
      <c r="AC6">
        <v>0.02771389</v>
      </c>
      <c r="AD6">
        <v>0.01880147</v>
      </c>
      <c r="AE6">
        <v>0.70016521</v>
      </c>
      <c r="AF6">
        <v>1.089843694908773</v>
      </c>
      <c r="AH6" t="s">
        <v>13</v>
      </c>
      <c r="AI6">
        <f>100*0.00081106/AVERAGE($AJ$3:$AJ$42)</f>
        <v>0</v>
      </c>
      <c r="AJ6">
        <v>36.08298943237488</v>
      </c>
      <c r="AK6">
        <f>100*0.01880147/AVERAGE($AL$3:$AL$42)</f>
        <v>0</v>
      </c>
      <c r="AL6">
        <v>1.428234344862693</v>
      </c>
    </row>
    <row r="7" spans="1:38">
      <c r="A7" t="s">
        <v>14</v>
      </c>
      <c r="B7">
        <v>0.17508344</v>
      </c>
      <c r="C7">
        <v>0.0069996</v>
      </c>
      <c r="D7">
        <v>0.44849381</v>
      </c>
      <c r="E7">
        <v>0.01187462</v>
      </c>
      <c r="F7">
        <v>10.82270527</v>
      </c>
      <c r="G7">
        <v>0.43503404</v>
      </c>
      <c r="H7">
        <v>0.13104485</v>
      </c>
      <c r="I7">
        <v>0.00975702</v>
      </c>
      <c r="K7" t="s">
        <v>14</v>
      </c>
      <c r="L7">
        <v>223.226724618728</v>
      </c>
      <c r="M7">
        <v>1009.388476817099</v>
      </c>
      <c r="N7">
        <v>9</v>
      </c>
      <c r="O7">
        <v>5</v>
      </c>
      <c r="Q7" t="s">
        <v>14</v>
      </c>
      <c r="R7">
        <v>2606.8</v>
      </c>
      <c r="S7">
        <v>65.84</v>
      </c>
      <c r="T7">
        <v>2388.6</v>
      </c>
      <c r="U7">
        <v>52.84</v>
      </c>
      <c r="V7">
        <v>2508</v>
      </c>
      <c r="W7">
        <v>37.36</v>
      </c>
      <c r="X7">
        <v>2489</v>
      </c>
      <c r="Y7">
        <v>174.36</v>
      </c>
      <c r="AA7" t="s">
        <v>14</v>
      </c>
      <c r="AB7">
        <v>0.00487851</v>
      </c>
      <c r="AC7">
        <v>0.13104485</v>
      </c>
      <c r="AD7">
        <v>0.21751702</v>
      </c>
      <c r="AE7">
        <v>10.82270527</v>
      </c>
      <c r="AF7">
        <v>1.852293609521912</v>
      </c>
      <c r="AH7" t="s">
        <v>14</v>
      </c>
      <c r="AI7">
        <f>100*0.00487851/AVERAGE($AJ$3:$AJ$42)</f>
        <v>0</v>
      </c>
      <c r="AJ7">
        <v>7.630975196659771</v>
      </c>
      <c r="AK7">
        <f>100*0.21751702/AVERAGE($AL$3:$AL$42)</f>
        <v>0</v>
      </c>
      <c r="AL7">
        <v>0.09239833988383202</v>
      </c>
    </row>
    <row r="8" spans="1:38">
      <c r="A8" t="s">
        <v>15</v>
      </c>
      <c r="B8">
        <v>0.17388043</v>
      </c>
      <c r="C8">
        <v>0.00844812</v>
      </c>
      <c r="D8">
        <v>0.47403106</v>
      </c>
      <c r="E8">
        <v>0.01418378</v>
      </c>
      <c r="F8">
        <v>11.36583042</v>
      </c>
      <c r="G8">
        <v>0.55220448</v>
      </c>
      <c r="H8">
        <v>0.09755125000000001</v>
      </c>
      <c r="I8">
        <v>0.0100862</v>
      </c>
      <c r="K8" t="s">
        <v>15</v>
      </c>
      <c r="L8">
        <v>53.93849645171837</v>
      </c>
      <c r="M8">
        <v>426.2321506027337</v>
      </c>
      <c r="N8">
        <v>10</v>
      </c>
      <c r="O8">
        <v>6</v>
      </c>
      <c r="Q8" t="s">
        <v>15</v>
      </c>
      <c r="R8">
        <v>2595.3</v>
      </c>
      <c r="S8">
        <v>79.90000000000001</v>
      </c>
      <c r="T8">
        <v>2501.2</v>
      </c>
      <c r="U8">
        <v>62.04</v>
      </c>
      <c r="V8">
        <v>2553.6</v>
      </c>
      <c r="W8">
        <v>45.34</v>
      </c>
      <c r="X8">
        <v>1881.4</v>
      </c>
      <c r="Y8">
        <v>185.74</v>
      </c>
      <c r="AA8" t="s">
        <v>15</v>
      </c>
      <c r="AB8">
        <v>0.0050431</v>
      </c>
      <c r="AC8">
        <v>0.09755125000000001</v>
      </c>
      <c r="AD8">
        <v>0.27610224</v>
      </c>
      <c r="AE8">
        <v>11.36583042</v>
      </c>
      <c r="AF8">
        <v>2.128119362569483</v>
      </c>
      <c r="AH8" t="s">
        <v>15</v>
      </c>
      <c r="AI8">
        <f>100*0.0050431/AVERAGE($AJ$3:$AJ$42)</f>
        <v>0</v>
      </c>
      <c r="AJ8">
        <v>10.25102189874553</v>
      </c>
      <c r="AK8">
        <f>100*0.27610224/AVERAGE($AL$3:$AL$42)</f>
        <v>0</v>
      </c>
      <c r="AL8">
        <v>0.08798301250741343</v>
      </c>
    </row>
    <row r="9" spans="1:38">
      <c r="A9" t="s">
        <v>16</v>
      </c>
      <c r="B9">
        <v>0.17100489</v>
      </c>
      <c r="C9">
        <v>0.00590418</v>
      </c>
      <c r="D9">
        <v>0.49699029</v>
      </c>
      <c r="E9">
        <v>0.01232218</v>
      </c>
      <c r="F9">
        <v>11.71724606</v>
      </c>
      <c r="G9">
        <v>0.40497616</v>
      </c>
      <c r="H9">
        <v>0.13523741</v>
      </c>
      <c r="I9">
        <v>0.00795002</v>
      </c>
      <c r="K9" t="s">
        <v>16</v>
      </c>
      <c r="L9">
        <v>75.18741465853799</v>
      </c>
      <c r="M9">
        <v>109.0781201896611</v>
      </c>
      <c r="N9">
        <v>11</v>
      </c>
      <c r="O9">
        <v>7</v>
      </c>
      <c r="Q9" t="s">
        <v>16</v>
      </c>
      <c r="R9">
        <v>2567.5</v>
      </c>
      <c r="S9">
        <v>57.16</v>
      </c>
      <c r="T9">
        <v>2600.8</v>
      </c>
      <c r="U9">
        <v>53.06</v>
      </c>
      <c r="V9">
        <v>2582.1</v>
      </c>
      <c r="W9">
        <v>32.34</v>
      </c>
      <c r="X9">
        <v>2563.8</v>
      </c>
      <c r="Y9">
        <v>141.54</v>
      </c>
      <c r="AA9" t="s">
        <v>16</v>
      </c>
      <c r="AB9">
        <v>0.00397501</v>
      </c>
      <c r="AC9">
        <v>0.13523741</v>
      </c>
      <c r="AD9">
        <v>0.20248808</v>
      </c>
      <c r="AE9">
        <v>11.71724606</v>
      </c>
      <c r="AF9">
        <v>1.700855694952305</v>
      </c>
      <c r="AH9" t="s">
        <v>16</v>
      </c>
      <c r="AI9">
        <f>100*0.00397501/AVERAGE($AJ$3:$AJ$42)</f>
        <v>0</v>
      </c>
      <c r="AJ9">
        <v>7.394403663897438</v>
      </c>
      <c r="AK9">
        <f>100*0.20248808/AVERAGE($AL$3:$AL$42)</f>
        <v>0</v>
      </c>
      <c r="AL9">
        <v>0.08534428609584051</v>
      </c>
    </row>
    <row r="10" spans="1:38">
      <c r="A10" t="s">
        <v>17</v>
      </c>
      <c r="B10">
        <v>0.05722805</v>
      </c>
      <c r="C10">
        <v>0.00356348</v>
      </c>
      <c r="D10">
        <v>0.05942357</v>
      </c>
      <c r="E10">
        <v>0.00176424</v>
      </c>
      <c r="F10">
        <v>0.46886104</v>
      </c>
      <c r="G10">
        <v>0.02833162</v>
      </c>
      <c r="H10">
        <v>0.01924586</v>
      </c>
      <c r="I10">
        <v>0.00126342</v>
      </c>
      <c r="K10" t="s">
        <v>17</v>
      </c>
      <c r="L10">
        <v>191.9079946920015</v>
      </c>
      <c r="M10">
        <v>142.4389283666507</v>
      </c>
      <c r="N10">
        <v>12</v>
      </c>
      <c r="O10">
        <v>8</v>
      </c>
      <c r="Q10" t="s">
        <v>17</v>
      </c>
      <c r="R10">
        <v>499.8</v>
      </c>
      <c r="S10">
        <v>135.28</v>
      </c>
      <c r="T10">
        <v>372.1</v>
      </c>
      <c r="U10">
        <v>10.74</v>
      </c>
      <c r="V10">
        <v>390.4</v>
      </c>
      <c r="W10">
        <v>19.58</v>
      </c>
      <c r="X10">
        <v>385.3</v>
      </c>
      <c r="Y10">
        <v>25.06</v>
      </c>
      <c r="AA10" t="s">
        <v>17</v>
      </c>
      <c r="AB10">
        <v>0.00063171</v>
      </c>
      <c r="AC10">
        <v>0.01924586</v>
      </c>
      <c r="AD10">
        <v>0.01416581</v>
      </c>
      <c r="AE10">
        <v>0.46886104</v>
      </c>
      <c r="AF10">
        <v>1.086383506753061</v>
      </c>
      <c r="AH10" t="s">
        <v>17</v>
      </c>
      <c r="AI10">
        <f>100*0.00063171/AVERAGE($AJ$3:$AJ$42)</f>
        <v>0</v>
      </c>
      <c r="AJ10">
        <v>51.95922655573718</v>
      </c>
      <c r="AK10">
        <f>100*0.01416581/AVERAGE($AL$3:$AL$42)</f>
        <v>0</v>
      </c>
      <c r="AL10">
        <v>2.132828097638482</v>
      </c>
    </row>
    <row r="11" spans="1:38">
      <c r="A11" t="s">
        <v>18</v>
      </c>
      <c r="B11">
        <v>0.10390117</v>
      </c>
      <c r="C11">
        <v>0.00421116</v>
      </c>
      <c r="D11">
        <v>0.27769876</v>
      </c>
      <c r="E11">
        <v>0.00738216</v>
      </c>
      <c r="F11">
        <v>3.97823405</v>
      </c>
      <c r="G11">
        <v>0.16190412</v>
      </c>
      <c r="H11">
        <v>0.08092102</v>
      </c>
      <c r="I11">
        <v>0.00599796</v>
      </c>
      <c r="K11" t="s">
        <v>18</v>
      </c>
      <c r="L11">
        <v>302.719003019405</v>
      </c>
      <c r="M11">
        <v>590.1526833751254</v>
      </c>
      <c r="N11">
        <v>13</v>
      </c>
      <c r="O11">
        <v>9</v>
      </c>
      <c r="Q11" t="s">
        <v>18</v>
      </c>
      <c r="R11">
        <v>1694.9</v>
      </c>
      <c r="S11">
        <v>73.8</v>
      </c>
      <c r="T11">
        <v>1579.8</v>
      </c>
      <c r="U11">
        <v>37.24</v>
      </c>
      <c r="V11">
        <v>1629.8</v>
      </c>
      <c r="W11">
        <v>33.02</v>
      </c>
      <c r="X11">
        <v>1572.8</v>
      </c>
      <c r="Y11">
        <v>112.16</v>
      </c>
      <c r="AA11" t="s">
        <v>18</v>
      </c>
      <c r="AB11">
        <v>0.00299898</v>
      </c>
      <c r="AC11">
        <v>0.08092102</v>
      </c>
      <c r="AD11">
        <v>0.08095206000000001</v>
      </c>
      <c r="AE11">
        <v>3.97823405</v>
      </c>
      <c r="AF11">
        <v>1.821271311008306</v>
      </c>
      <c r="AH11" t="s">
        <v>18</v>
      </c>
      <c r="AI11">
        <f>100*0.00299898/AVERAGE($AJ$3:$AJ$42)</f>
        <v>0</v>
      </c>
      <c r="AJ11">
        <v>12.35772856051493</v>
      </c>
      <c r="AK11">
        <f>100*0.08095206/AVERAGE($AL$3:$AL$42)</f>
        <v>0</v>
      </c>
      <c r="AL11">
        <v>0.2513678148222576</v>
      </c>
    </row>
    <row r="12" spans="1:38">
      <c r="A12" t="s">
        <v>19</v>
      </c>
      <c r="B12">
        <v>0.05225151</v>
      </c>
      <c r="C12">
        <v>0.00242366</v>
      </c>
      <c r="D12">
        <v>0.05925776</v>
      </c>
      <c r="E12">
        <v>0.00155284</v>
      </c>
      <c r="F12">
        <v>0.42689079</v>
      </c>
      <c r="G12">
        <v>0.0194518</v>
      </c>
      <c r="H12">
        <v>0.01824271</v>
      </c>
      <c r="I12">
        <v>0.00136462</v>
      </c>
      <c r="K12" t="s">
        <v>19</v>
      </c>
      <c r="L12">
        <v>558.247591207185</v>
      </c>
      <c r="M12">
        <v>790.1263606284956</v>
      </c>
      <c r="N12">
        <v>14</v>
      </c>
      <c r="O12">
        <v>10</v>
      </c>
      <c r="Q12" t="s">
        <v>19</v>
      </c>
      <c r="R12">
        <v>296.4</v>
      </c>
      <c r="S12">
        <v>104.02</v>
      </c>
      <c r="T12">
        <v>371.1</v>
      </c>
      <c r="U12">
        <v>9.460000000000001</v>
      </c>
      <c r="V12">
        <v>361</v>
      </c>
      <c r="W12">
        <v>13.84</v>
      </c>
      <c r="X12">
        <v>365.4</v>
      </c>
      <c r="Y12">
        <v>27.08</v>
      </c>
      <c r="AA12" t="s">
        <v>19</v>
      </c>
      <c r="AB12">
        <v>0.00068231</v>
      </c>
      <c r="AC12">
        <v>0.01824271</v>
      </c>
      <c r="AD12">
        <v>0.009725900000000001</v>
      </c>
      <c r="AE12">
        <v>0.42689079</v>
      </c>
      <c r="AF12">
        <v>1.641645450061976</v>
      </c>
      <c r="AH12" t="s">
        <v>19</v>
      </c>
      <c r="AI12">
        <f>100*0.00068231/AVERAGE($AJ$3:$AJ$42)</f>
        <v>0</v>
      </c>
      <c r="AJ12">
        <v>54.81641707838364</v>
      </c>
      <c r="AK12">
        <f>100*0.0097259/AVERAGE($AL$3:$AL$42)</f>
        <v>0</v>
      </c>
      <c r="AL12">
        <v>2.34251950012789</v>
      </c>
    </row>
    <row r="13" spans="1:38">
      <c r="A13" t="s">
        <v>24</v>
      </c>
      <c r="B13">
        <v>0.1215596</v>
      </c>
      <c r="C13">
        <v>0.00366132</v>
      </c>
      <c r="D13">
        <v>0.35263106</v>
      </c>
      <c r="E13">
        <v>0.008608940000000001</v>
      </c>
      <c r="F13">
        <v>5.90975761</v>
      </c>
      <c r="G13">
        <v>0.18340592</v>
      </c>
      <c r="H13">
        <v>0.10399723</v>
      </c>
      <c r="I13">
        <v>0.00480726</v>
      </c>
      <c r="K13" t="s">
        <v>24</v>
      </c>
      <c r="L13">
        <v>104.7697628870276</v>
      </c>
      <c r="M13">
        <v>171.5562032367924</v>
      </c>
      <c r="N13">
        <v>21</v>
      </c>
      <c r="O13">
        <v>11</v>
      </c>
      <c r="Q13" t="s">
        <v>24</v>
      </c>
      <c r="R13">
        <v>1979.2</v>
      </c>
      <c r="S13">
        <v>53.24</v>
      </c>
      <c r="T13">
        <v>1947.1</v>
      </c>
      <c r="U13">
        <v>41.02</v>
      </c>
      <c r="V13">
        <v>1962.7</v>
      </c>
      <c r="W13">
        <v>26.96</v>
      </c>
      <c r="X13">
        <v>1999.7</v>
      </c>
      <c r="Y13">
        <v>88.02</v>
      </c>
      <c r="AA13" t="s">
        <v>24</v>
      </c>
      <c r="AB13">
        <v>0.00240363</v>
      </c>
      <c r="AC13">
        <v>0.10399723</v>
      </c>
      <c r="AD13">
        <v>0.09170296</v>
      </c>
      <c r="AE13">
        <v>5.90975761</v>
      </c>
      <c r="AF13">
        <v>1.489471365301119</v>
      </c>
      <c r="AH13" t="s">
        <v>24</v>
      </c>
      <c r="AI13">
        <f>100*0.00240363/AVERAGE($AJ$3:$AJ$42)</f>
        <v>0</v>
      </c>
      <c r="AJ13">
        <v>9.615640724276984</v>
      </c>
      <c r="AK13">
        <f>100*0.09170296/AVERAGE($AL$3:$AL$42)</f>
        <v>0</v>
      </c>
      <c r="AL13">
        <v>0.1692116777019557</v>
      </c>
    </row>
    <row r="14" spans="1:38">
      <c r="A14" t="s">
        <v>25</v>
      </c>
      <c r="B14">
        <v>0.05556513</v>
      </c>
      <c r="C14">
        <v>0.0021483</v>
      </c>
      <c r="D14">
        <v>0.06587759</v>
      </c>
      <c r="E14">
        <v>0.00165488</v>
      </c>
      <c r="F14">
        <v>0.5046261</v>
      </c>
      <c r="G14">
        <v>0.01955162</v>
      </c>
      <c r="H14">
        <v>0.02049271</v>
      </c>
      <c r="I14">
        <v>0.0011334</v>
      </c>
      <c r="K14" t="s">
        <v>25</v>
      </c>
      <c r="L14">
        <v>908.7019210734676</v>
      </c>
      <c r="M14">
        <v>888.0962889752373</v>
      </c>
      <c r="N14">
        <v>22</v>
      </c>
      <c r="O14">
        <v>12</v>
      </c>
      <c r="Q14" t="s">
        <v>25</v>
      </c>
      <c r="R14">
        <v>434.7</v>
      </c>
      <c r="S14">
        <v>84.12</v>
      </c>
      <c r="T14">
        <v>411.3</v>
      </c>
      <c r="U14">
        <v>10</v>
      </c>
      <c r="V14">
        <v>414.8</v>
      </c>
      <c r="W14">
        <v>13.2</v>
      </c>
      <c r="X14">
        <v>410</v>
      </c>
      <c r="Y14">
        <v>22.44</v>
      </c>
      <c r="AA14" t="s">
        <v>25</v>
      </c>
      <c r="AB14">
        <v>0.0005667</v>
      </c>
      <c r="AC14">
        <v>0.02049271</v>
      </c>
      <c r="AD14">
        <v>0.009775809999999999</v>
      </c>
      <c r="AE14">
        <v>0.5046261</v>
      </c>
      <c r="AF14">
        <v>1.427482442743078</v>
      </c>
      <c r="AH14" t="s">
        <v>25</v>
      </c>
      <c r="AI14">
        <f>100*0.0005667/AVERAGE($AJ$3:$AJ$42)</f>
        <v>0</v>
      </c>
      <c r="AJ14">
        <v>48.79784079314058</v>
      </c>
      <c r="AK14">
        <f>100*0.00977581/AVERAGE($AL$3:$AL$42)</f>
        <v>0</v>
      </c>
      <c r="AL14">
        <v>1.981665236895198</v>
      </c>
    </row>
    <row r="15" spans="1:38">
      <c r="A15" t="s">
        <v>26</v>
      </c>
      <c r="B15">
        <v>0.05490155</v>
      </c>
      <c r="C15">
        <v>0.00202846</v>
      </c>
      <c r="D15">
        <v>0.05940912</v>
      </c>
      <c r="E15">
        <v>0.00143872</v>
      </c>
      <c r="F15">
        <v>0.44966462</v>
      </c>
      <c r="G15">
        <v>0.01660394</v>
      </c>
      <c r="H15">
        <v>0.01731452</v>
      </c>
      <c r="I15">
        <v>0.00081574</v>
      </c>
      <c r="K15" t="s">
        <v>26</v>
      </c>
      <c r="L15">
        <v>274.3876317873068</v>
      </c>
      <c r="M15">
        <v>446.3725105265295</v>
      </c>
      <c r="N15">
        <v>23</v>
      </c>
      <c r="O15">
        <v>13</v>
      </c>
      <c r="Q15" t="s">
        <v>26</v>
      </c>
      <c r="R15">
        <v>408.2</v>
      </c>
      <c r="S15">
        <v>81.04000000000001</v>
      </c>
      <c r="T15">
        <v>372</v>
      </c>
      <c r="U15">
        <v>8.76</v>
      </c>
      <c r="V15">
        <v>377</v>
      </c>
      <c r="W15">
        <v>11.62</v>
      </c>
      <c r="X15">
        <v>347</v>
      </c>
      <c r="Y15">
        <v>16.2</v>
      </c>
      <c r="AA15" t="s">
        <v>26</v>
      </c>
      <c r="AB15">
        <v>0.00040787</v>
      </c>
      <c r="AC15">
        <v>0.01731452</v>
      </c>
      <c r="AD15">
        <v>0.008301970000000001</v>
      </c>
      <c r="AE15">
        <v>0.44966462</v>
      </c>
      <c r="AF15">
        <v>1.2759065445977</v>
      </c>
      <c r="AH15" t="s">
        <v>26</v>
      </c>
      <c r="AI15">
        <f>100*0.00040787/AVERAGE($AJ$3:$AJ$42)</f>
        <v>0</v>
      </c>
      <c r="AJ15">
        <v>57.75499407433761</v>
      </c>
      <c r="AK15">
        <f>100*0.00830197/AVERAGE($AL$3:$AL$42)</f>
        <v>0</v>
      </c>
      <c r="AL15">
        <v>2.223879655019334</v>
      </c>
    </row>
    <row r="16" spans="1:38">
      <c r="A16" t="s">
        <v>27</v>
      </c>
      <c r="B16">
        <v>0.11058337</v>
      </c>
      <c r="C16">
        <v>0.00503028</v>
      </c>
      <c r="D16">
        <v>0.32139429</v>
      </c>
      <c r="E16">
        <v>0.00869</v>
      </c>
      <c r="F16">
        <v>4.9013834</v>
      </c>
      <c r="G16">
        <v>0.2163082</v>
      </c>
      <c r="H16">
        <v>0.09430452</v>
      </c>
      <c r="I16">
        <v>0.00635298</v>
      </c>
      <c r="K16" t="s">
        <v>27</v>
      </c>
      <c r="L16">
        <v>60.87094220110848</v>
      </c>
      <c r="M16">
        <v>67.72642962025722</v>
      </c>
      <c r="N16">
        <v>24</v>
      </c>
      <c r="O16">
        <v>14</v>
      </c>
      <c r="Q16" t="s">
        <v>27</v>
      </c>
      <c r="R16">
        <v>1809</v>
      </c>
      <c r="S16">
        <v>81.54000000000001</v>
      </c>
      <c r="T16">
        <v>1796.5</v>
      </c>
      <c r="U16">
        <v>42.4</v>
      </c>
      <c r="V16">
        <v>1802.5</v>
      </c>
      <c r="W16">
        <v>37.22</v>
      </c>
      <c r="X16">
        <v>1821.5</v>
      </c>
      <c r="Y16">
        <v>117.34</v>
      </c>
      <c r="AA16" t="s">
        <v>27</v>
      </c>
      <c r="AB16">
        <v>0.00317649</v>
      </c>
      <c r="AC16">
        <v>0.09430452</v>
      </c>
      <c r="AD16">
        <v>0.1081541</v>
      </c>
      <c r="AE16">
        <v>4.9013834</v>
      </c>
      <c r="AF16">
        <v>1.526478428536662</v>
      </c>
      <c r="AH16" t="s">
        <v>27</v>
      </c>
      <c r="AI16">
        <f>100*0.00317649/AVERAGE($AJ$3:$AJ$42)</f>
        <v>0</v>
      </c>
      <c r="AJ16">
        <v>10.60394560091075</v>
      </c>
      <c r="AK16">
        <f>100*0.1081541/AVERAGE($AL$3:$AL$42)</f>
        <v>0</v>
      </c>
      <c r="AL16">
        <v>0.2040240312561551</v>
      </c>
    </row>
    <row r="17" spans="1:38">
      <c r="A17" t="s">
        <v>28</v>
      </c>
      <c r="B17">
        <v>0.11446285</v>
      </c>
      <c r="C17">
        <v>0.00484596</v>
      </c>
      <c r="D17">
        <v>0.31895921</v>
      </c>
      <c r="E17">
        <v>0.008778319999999999</v>
      </c>
      <c r="F17">
        <v>5.0343132</v>
      </c>
      <c r="G17">
        <v>0.21342998</v>
      </c>
      <c r="H17">
        <v>0.09551901</v>
      </c>
      <c r="I17">
        <v>0.00700134</v>
      </c>
      <c r="K17" t="s">
        <v>28</v>
      </c>
      <c r="L17">
        <v>118.3547943492937</v>
      </c>
      <c r="M17">
        <v>243.6286833622369</v>
      </c>
      <c r="N17">
        <v>25</v>
      </c>
      <c r="O17">
        <v>15</v>
      </c>
      <c r="Q17" t="s">
        <v>28</v>
      </c>
      <c r="R17">
        <v>1871.4</v>
      </c>
      <c r="S17">
        <v>75.40000000000001</v>
      </c>
      <c r="T17">
        <v>1784.6</v>
      </c>
      <c r="U17">
        <v>42.9</v>
      </c>
      <c r="V17">
        <v>1825.1</v>
      </c>
      <c r="W17">
        <v>35.92</v>
      </c>
      <c r="X17">
        <v>1843.9</v>
      </c>
      <c r="Y17">
        <v>129.18</v>
      </c>
      <c r="AA17" t="s">
        <v>28</v>
      </c>
      <c r="AB17">
        <v>0.00350067</v>
      </c>
      <c r="AC17">
        <v>0.09551901</v>
      </c>
      <c r="AD17">
        <v>0.10671499</v>
      </c>
      <c r="AE17">
        <v>5.0343132</v>
      </c>
      <c r="AF17">
        <v>1.728925035078409</v>
      </c>
      <c r="AH17" t="s">
        <v>28</v>
      </c>
      <c r="AI17">
        <f>100*0.00350067/AVERAGE($AJ$3:$AJ$42)</f>
        <v>0</v>
      </c>
      <c r="AJ17">
        <v>10.46912023062216</v>
      </c>
      <c r="AK17">
        <f>100*0.10671499/AVERAGE($AL$3:$AL$42)</f>
        <v>0</v>
      </c>
      <c r="AL17">
        <v>0.1986368269657915</v>
      </c>
    </row>
    <row r="18" spans="1:38">
      <c r="A18" t="s">
        <v>29</v>
      </c>
      <c r="B18">
        <v>0.15219173</v>
      </c>
      <c r="C18">
        <v>0.0138117</v>
      </c>
      <c r="D18">
        <v>0.06729259</v>
      </c>
      <c r="E18">
        <v>0.00325578</v>
      </c>
      <c r="F18">
        <v>1.41188121</v>
      </c>
      <c r="G18">
        <v>0.1158632</v>
      </c>
      <c r="H18">
        <v>0.02059189</v>
      </c>
      <c r="I18">
        <v>0.0012188</v>
      </c>
      <c r="K18" t="s">
        <v>29</v>
      </c>
      <c r="L18">
        <v>208.9827895153561</v>
      </c>
      <c r="M18">
        <v>23.06947571051767</v>
      </c>
      <c r="N18">
        <v>26</v>
      </c>
      <c r="O18">
        <v>16</v>
      </c>
      <c r="Q18" t="s">
        <v>29</v>
      </c>
      <c r="R18">
        <v>2370.7</v>
      </c>
      <c r="S18">
        <v>150.78</v>
      </c>
      <c r="T18">
        <v>419.8</v>
      </c>
      <c r="U18">
        <v>19.66</v>
      </c>
      <c r="V18">
        <v>894</v>
      </c>
      <c r="W18">
        <v>48.78</v>
      </c>
      <c r="X18">
        <v>412</v>
      </c>
      <c r="Y18">
        <v>24.14</v>
      </c>
      <c r="AA18" t="s">
        <v>29</v>
      </c>
      <c r="AB18">
        <v>0.0006094</v>
      </c>
      <c r="AC18">
        <v>0.02059189</v>
      </c>
      <c r="AD18">
        <v>0.0579316</v>
      </c>
      <c r="AE18">
        <v>1.41188121</v>
      </c>
      <c r="AF18">
        <v>0.7212550640014155</v>
      </c>
      <c r="AH18" t="s">
        <v>29</v>
      </c>
      <c r="AI18">
        <f>100*0.0006094/AVERAGE($AJ$3:$AJ$42)</f>
        <v>0</v>
      </c>
      <c r="AJ18">
        <v>48.56280797925785</v>
      </c>
      <c r="AK18">
        <f>100*0.0579316/AVERAGE($AL$3:$AL$42)</f>
        <v>0</v>
      </c>
      <c r="AL18">
        <v>0.7082748838338886</v>
      </c>
    </row>
    <row r="19" spans="1:38">
      <c r="A19" t="s">
        <v>30</v>
      </c>
      <c r="B19">
        <v>0.17591637</v>
      </c>
      <c r="C19">
        <v>0.007925919999999999</v>
      </c>
      <c r="D19">
        <v>0.45337144</v>
      </c>
      <c r="E19">
        <v>0.01230018</v>
      </c>
      <c r="F19">
        <v>10.99534512</v>
      </c>
      <c r="G19">
        <v>0.48451736</v>
      </c>
      <c r="H19">
        <v>0.12764712</v>
      </c>
      <c r="I19">
        <v>0.01035032</v>
      </c>
      <c r="K19" t="s">
        <v>30</v>
      </c>
      <c r="L19">
        <v>106.5099804142184</v>
      </c>
      <c r="M19">
        <v>169.7672409230606</v>
      </c>
      <c r="N19">
        <v>27</v>
      </c>
      <c r="O19">
        <v>17</v>
      </c>
      <c r="Q19" t="s">
        <v>30</v>
      </c>
      <c r="R19">
        <v>2614.7</v>
      </c>
      <c r="S19">
        <v>74.04000000000001</v>
      </c>
      <c r="T19">
        <v>2410.2</v>
      </c>
      <c r="U19">
        <v>54.56</v>
      </c>
      <c r="V19">
        <v>2522.7</v>
      </c>
      <c r="W19">
        <v>41.02</v>
      </c>
      <c r="X19">
        <v>2428.2</v>
      </c>
      <c r="Y19">
        <v>185.52</v>
      </c>
      <c r="AA19" t="s">
        <v>30</v>
      </c>
      <c r="AB19">
        <v>0.00517516</v>
      </c>
      <c r="AC19">
        <v>0.12764712</v>
      </c>
      <c r="AD19">
        <v>0.24225868</v>
      </c>
      <c r="AE19">
        <v>10.99534512</v>
      </c>
      <c r="AF19">
        <v>1.840103619965787</v>
      </c>
      <c r="AH19" t="s">
        <v>30</v>
      </c>
      <c r="AI19">
        <f>100*0.00517516/AVERAGE($AJ$3:$AJ$42)</f>
        <v>0</v>
      </c>
      <c r="AJ19">
        <v>7.834097627897911</v>
      </c>
      <c r="AK19">
        <f>100*0.24225868/AVERAGE($AL$3:$AL$42)</f>
        <v>0</v>
      </c>
      <c r="AL19">
        <v>0.09094757727804728</v>
      </c>
    </row>
    <row r="20" spans="1:38">
      <c r="A20" t="s">
        <v>31</v>
      </c>
      <c r="B20">
        <v>0.16680987</v>
      </c>
      <c r="C20">
        <v>0.00564758</v>
      </c>
      <c r="D20">
        <v>0.4367891</v>
      </c>
      <c r="E20">
        <v>0.0106504</v>
      </c>
      <c r="F20">
        <v>10.04393387</v>
      </c>
      <c r="G20">
        <v>0.34305936</v>
      </c>
      <c r="H20">
        <v>0.12116589</v>
      </c>
      <c r="I20">
        <v>0.00719504</v>
      </c>
      <c r="K20" t="s">
        <v>31</v>
      </c>
      <c r="L20">
        <v>80.21502687835981</v>
      </c>
      <c r="M20">
        <v>242.6078469262287</v>
      </c>
      <c r="N20">
        <v>28</v>
      </c>
      <c r="O20">
        <v>18</v>
      </c>
      <c r="Q20" t="s">
        <v>31</v>
      </c>
      <c r="R20">
        <v>2525.9</v>
      </c>
      <c r="S20">
        <v>56.3</v>
      </c>
      <c r="T20">
        <v>2336.3</v>
      </c>
      <c r="U20">
        <v>47.78</v>
      </c>
      <c r="V20">
        <v>2438.8</v>
      </c>
      <c r="W20">
        <v>31.54</v>
      </c>
      <c r="X20">
        <v>2311.7</v>
      </c>
      <c r="Y20">
        <v>129.72</v>
      </c>
      <c r="AA20" t="s">
        <v>31</v>
      </c>
      <c r="AB20">
        <v>0.00359752</v>
      </c>
      <c r="AC20">
        <v>0.12116589</v>
      </c>
      <c r="AD20">
        <v>0.17152968</v>
      </c>
      <c r="AE20">
        <v>10.04393387</v>
      </c>
      <c r="AF20">
        <v>1.738550889598081</v>
      </c>
      <c r="AH20" t="s">
        <v>31</v>
      </c>
      <c r="AI20">
        <f>100*0.00359752/AVERAGE($AJ$3:$AJ$42)</f>
        <v>0</v>
      </c>
      <c r="AJ20">
        <v>8.253147812474287</v>
      </c>
      <c r="AK20">
        <f>100*0.17152968/AVERAGE($AL$3:$AL$42)</f>
        <v>0</v>
      </c>
      <c r="AL20">
        <v>0.09956258304197696</v>
      </c>
    </row>
    <row r="21" spans="1:38">
      <c r="A21" t="s">
        <v>32</v>
      </c>
      <c r="B21">
        <v>0.05381548</v>
      </c>
      <c r="C21">
        <v>0.00243642</v>
      </c>
      <c r="D21">
        <v>0.05933176</v>
      </c>
      <c r="E21">
        <v>0.00152458</v>
      </c>
      <c r="F21">
        <v>0.44018677</v>
      </c>
      <c r="G21">
        <v>0.01963938</v>
      </c>
      <c r="H21">
        <v>0.01854042</v>
      </c>
      <c r="I21">
        <v>0.00108408</v>
      </c>
      <c r="K21" t="s">
        <v>32</v>
      </c>
      <c r="L21">
        <v>262.6778347293412</v>
      </c>
      <c r="M21">
        <v>311.6577945551288</v>
      </c>
      <c r="N21">
        <v>29</v>
      </c>
      <c r="O21">
        <v>19</v>
      </c>
      <c r="Q21" t="s">
        <v>32</v>
      </c>
      <c r="R21">
        <v>363.2</v>
      </c>
      <c r="S21">
        <v>100.64</v>
      </c>
      <c r="T21">
        <v>371.6</v>
      </c>
      <c r="U21">
        <v>9.279999999999999</v>
      </c>
      <c r="V21">
        <v>370.4</v>
      </c>
      <c r="W21">
        <v>13.84</v>
      </c>
      <c r="X21">
        <v>371.3</v>
      </c>
      <c r="Y21">
        <v>21.52</v>
      </c>
      <c r="AA21" t="s">
        <v>32</v>
      </c>
      <c r="AB21">
        <v>0.00054204</v>
      </c>
      <c r="AC21">
        <v>0.01854042</v>
      </c>
      <c r="AD21">
        <v>0.009819690000000001</v>
      </c>
      <c r="AE21">
        <v>0.44018677</v>
      </c>
      <c r="AF21">
        <v>1.310542098612449</v>
      </c>
      <c r="AH21" t="s">
        <v>32</v>
      </c>
      <c r="AI21">
        <f>100*0.00054204/AVERAGE($AJ$3:$AJ$42)</f>
        <v>0</v>
      </c>
      <c r="AJ21">
        <v>53.93621072230295</v>
      </c>
      <c r="AK21">
        <f>100*0.00981969/AVERAGE($AL$3:$AL$42)</f>
        <v>0</v>
      </c>
      <c r="AL21">
        <v>2.271762960981313</v>
      </c>
    </row>
    <row r="22" spans="1:38">
      <c r="A22" t="s">
        <v>33</v>
      </c>
      <c r="B22">
        <v>0.05417064</v>
      </c>
      <c r="C22">
        <v>0.00210996</v>
      </c>
      <c r="D22">
        <v>0.06099826</v>
      </c>
      <c r="E22">
        <v>0.00150172</v>
      </c>
      <c r="F22">
        <v>0.45553297</v>
      </c>
      <c r="G22">
        <v>0.017678</v>
      </c>
      <c r="H22">
        <v>0.01934309</v>
      </c>
      <c r="I22">
        <v>0.00115488</v>
      </c>
      <c r="K22" t="s">
        <v>33</v>
      </c>
      <c r="L22">
        <v>270.7805142309455</v>
      </c>
      <c r="M22">
        <v>662.4785869280257</v>
      </c>
      <c r="N22">
        <v>30</v>
      </c>
      <c r="O22">
        <v>20</v>
      </c>
      <c r="Q22" t="s">
        <v>33</v>
      </c>
      <c r="R22">
        <v>378</v>
      </c>
      <c r="S22">
        <v>86.42</v>
      </c>
      <c r="T22">
        <v>381.7</v>
      </c>
      <c r="U22">
        <v>9.119999999999999</v>
      </c>
      <c r="V22">
        <v>381.1</v>
      </c>
      <c r="W22">
        <v>12.34</v>
      </c>
      <c r="X22">
        <v>387.2</v>
      </c>
      <c r="Y22">
        <v>22.9</v>
      </c>
      <c r="AA22" t="s">
        <v>33</v>
      </c>
      <c r="AB22">
        <v>0.00057744</v>
      </c>
      <c r="AC22">
        <v>0.01934309</v>
      </c>
      <c r="AD22">
        <v>0.008839</v>
      </c>
      <c r="AE22">
        <v>0.45553297</v>
      </c>
      <c r="AF22">
        <v>1.538500683673876</v>
      </c>
      <c r="AH22" t="s">
        <v>33</v>
      </c>
      <c r="AI22">
        <f>100*0.00057744/AVERAGE($AJ$3:$AJ$42)</f>
        <v>0</v>
      </c>
      <c r="AJ22">
        <v>51.69804824358466</v>
      </c>
      <c r="AK22">
        <f>100*0.008839/AVERAGE($AL$3:$AL$42)</f>
        <v>0</v>
      </c>
      <c r="AL22">
        <v>2.195230786478529</v>
      </c>
    </row>
    <row r="23" spans="1:38">
      <c r="A23" t="s">
        <v>34</v>
      </c>
      <c r="B23">
        <v>0.115052</v>
      </c>
      <c r="C23">
        <v>0.0042526</v>
      </c>
      <c r="D23">
        <v>0.33738092</v>
      </c>
      <c r="E23">
        <v>0.00852588</v>
      </c>
      <c r="F23">
        <v>5.35088062</v>
      </c>
      <c r="G23">
        <v>0.19913312</v>
      </c>
      <c r="H23">
        <v>0.09396574000000001</v>
      </c>
      <c r="I23">
        <v>0.00587746</v>
      </c>
      <c r="K23" t="s">
        <v>34</v>
      </c>
      <c r="L23">
        <v>236.0261699379089</v>
      </c>
      <c r="M23">
        <v>210.1181211390929</v>
      </c>
      <c r="N23">
        <v>31</v>
      </c>
      <c r="O23">
        <v>21</v>
      </c>
      <c r="Q23" t="s">
        <v>34</v>
      </c>
      <c r="R23">
        <v>1880.7</v>
      </c>
      <c r="S23">
        <v>65.86</v>
      </c>
      <c r="T23">
        <v>1874.1</v>
      </c>
      <c r="U23">
        <v>41.1</v>
      </c>
      <c r="V23">
        <v>1877</v>
      </c>
      <c r="W23">
        <v>31.84</v>
      </c>
      <c r="X23">
        <v>1815.2</v>
      </c>
      <c r="Y23">
        <v>108.6</v>
      </c>
      <c r="AA23" t="s">
        <v>34</v>
      </c>
      <c r="AB23">
        <v>0.00293873</v>
      </c>
      <c r="AC23">
        <v>0.09396574000000001</v>
      </c>
      <c r="AD23">
        <v>0.09956656</v>
      </c>
      <c r="AE23">
        <v>5.35088062</v>
      </c>
      <c r="AF23">
        <v>1.680745307497961</v>
      </c>
      <c r="AH23" t="s">
        <v>34</v>
      </c>
      <c r="AI23">
        <f>100*0.00293873/AVERAGE($AJ$3:$AJ$42)</f>
        <v>0</v>
      </c>
      <c r="AJ23">
        <v>10.6421766060694</v>
      </c>
      <c r="AK23">
        <f>100*0.09956656/AVERAGE($AL$3:$AL$42)</f>
        <v>0</v>
      </c>
      <c r="AL23">
        <v>0.1868851262093753</v>
      </c>
    </row>
    <row r="24" spans="1:38">
      <c r="A24" t="s">
        <v>35</v>
      </c>
      <c r="B24">
        <v>0.11392029</v>
      </c>
      <c r="C24">
        <v>0.00444036</v>
      </c>
      <c r="D24">
        <v>0.33117929</v>
      </c>
      <c r="E24">
        <v>0.00846862</v>
      </c>
      <c r="F24">
        <v>5.20094395</v>
      </c>
      <c r="G24">
        <v>0.20372876</v>
      </c>
      <c r="H24">
        <v>0.09053271</v>
      </c>
      <c r="I24">
        <v>0.00627614</v>
      </c>
      <c r="K24" t="s">
        <v>35</v>
      </c>
      <c r="L24">
        <v>343.9396591240572</v>
      </c>
      <c r="M24">
        <v>444.9176401373095</v>
      </c>
      <c r="N24">
        <v>32</v>
      </c>
      <c r="O24">
        <v>22</v>
      </c>
      <c r="Q24" t="s">
        <v>35</v>
      </c>
      <c r="R24">
        <v>1862.9</v>
      </c>
      <c r="S24">
        <v>69.56</v>
      </c>
      <c r="T24">
        <v>1844.1</v>
      </c>
      <c r="U24">
        <v>41.02</v>
      </c>
      <c r="V24">
        <v>1852.8</v>
      </c>
      <c r="W24">
        <v>33.36</v>
      </c>
      <c r="X24">
        <v>1751.7</v>
      </c>
      <c r="Y24">
        <v>116.32</v>
      </c>
      <c r="AA24" t="s">
        <v>35</v>
      </c>
      <c r="AB24">
        <v>0.00313807</v>
      </c>
      <c r="AC24">
        <v>0.09053271</v>
      </c>
      <c r="AD24">
        <v>0.10186438</v>
      </c>
      <c r="AE24">
        <v>5.20094395</v>
      </c>
      <c r="AF24">
        <v>1.76977042646151</v>
      </c>
      <c r="AH24" t="s">
        <v>35</v>
      </c>
      <c r="AI24">
        <f>100*0.00313807/AVERAGE($AJ$3:$AJ$42)</f>
        <v>0</v>
      </c>
      <c r="AJ24">
        <v>11.04573142679591</v>
      </c>
      <c r="AK24">
        <f>100*0.10186438/AVERAGE($AL$3:$AL$42)</f>
        <v>0</v>
      </c>
      <c r="AL24">
        <v>0.192272789250113</v>
      </c>
    </row>
    <row r="25" spans="1:38">
      <c r="A25" t="s">
        <v>36</v>
      </c>
      <c r="B25">
        <v>0.21313961</v>
      </c>
      <c r="C25">
        <v>0.00740908</v>
      </c>
      <c r="D25">
        <v>0.55079246</v>
      </c>
      <c r="E25">
        <v>0.01335996</v>
      </c>
      <c r="F25">
        <v>16.18409538</v>
      </c>
      <c r="G25">
        <v>0.5659823</v>
      </c>
      <c r="H25">
        <v>0.15494223</v>
      </c>
      <c r="I25">
        <v>0.00963146</v>
      </c>
      <c r="K25" t="s">
        <v>36</v>
      </c>
      <c r="L25">
        <v>71.11055548610244</v>
      </c>
      <c r="M25">
        <v>201.7815282022374</v>
      </c>
      <c r="N25">
        <v>33</v>
      </c>
      <c r="O25">
        <v>23</v>
      </c>
      <c r="Q25" t="s">
        <v>36</v>
      </c>
      <c r="R25">
        <v>2929.6</v>
      </c>
      <c r="S25">
        <v>55.66</v>
      </c>
      <c r="T25">
        <v>2828.5</v>
      </c>
      <c r="U25">
        <v>55.54</v>
      </c>
      <c r="V25">
        <v>2887.7</v>
      </c>
      <c r="W25">
        <v>33.44</v>
      </c>
      <c r="X25">
        <v>2911.6</v>
      </c>
      <c r="Y25">
        <v>168.56</v>
      </c>
      <c r="AA25" t="s">
        <v>36</v>
      </c>
      <c r="AB25">
        <v>0.00481573</v>
      </c>
      <c r="AC25">
        <v>0.15494223</v>
      </c>
      <c r="AD25">
        <v>0.28299115</v>
      </c>
      <c r="AE25">
        <v>16.18409538</v>
      </c>
      <c r="AF25">
        <v>1.777493014588446</v>
      </c>
      <c r="AH25" t="s">
        <v>36</v>
      </c>
      <c r="AI25">
        <f>100*0.00481573/AVERAGE($AJ$3:$AJ$42)</f>
        <v>0</v>
      </c>
      <c r="AJ25">
        <v>6.454018378333655</v>
      </c>
      <c r="AK25">
        <f>100*0.28299115/AVERAGE($AL$3:$AL$42)</f>
        <v>0</v>
      </c>
      <c r="AL25">
        <v>0.06178905749874542</v>
      </c>
    </row>
    <row r="26" spans="1:38">
      <c r="A26" t="s">
        <v>37</v>
      </c>
      <c r="B26">
        <v>0.17071074</v>
      </c>
      <c r="C26">
        <v>0.0063837</v>
      </c>
      <c r="D26">
        <v>0.33106613</v>
      </c>
      <c r="E26">
        <v>0.0081838</v>
      </c>
      <c r="F26">
        <v>7.79119396</v>
      </c>
      <c r="G26">
        <v>0.29262462</v>
      </c>
      <c r="H26">
        <v>0.07913195000000001</v>
      </c>
      <c r="I26">
        <v>0.00544286</v>
      </c>
      <c r="K26" t="s">
        <v>37</v>
      </c>
      <c r="L26">
        <v>316.7212568237696</v>
      </c>
      <c r="M26">
        <v>954.2422067987658</v>
      </c>
      <c r="N26">
        <v>34</v>
      </c>
      <c r="O26">
        <v>24</v>
      </c>
      <c r="Q26" t="s">
        <v>37</v>
      </c>
      <c r="R26">
        <v>2564.6</v>
      </c>
      <c r="S26">
        <v>61.88</v>
      </c>
      <c r="T26">
        <v>1843.5</v>
      </c>
      <c r="U26">
        <v>39.64</v>
      </c>
      <c r="V26">
        <v>2207.2</v>
      </c>
      <c r="W26">
        <v>33.8</v>
      </c>
      <c r="X26">
        <v>1539.3</v>
      </c>
      <c r="Y26">
        <v>101.94</v>
      </c>
      <c r="AA26" t="s">
        <v>37</v>
      </c>
      <c r="AB26">
        <v>0.00272143</v>
      </c>
      <c r="AC26">
        <v>0.07913195000000001</v>
      </c>
      <c r="AD26">
        <v>0.14631231</v>
      </c>
      <c r="AE26">
        <v>7.79119396</v>
      </c>
      <c r="AF26">
        <v>1.831337755806877</v>
      </c>
      <c r="AH26" t="s">
        <v>37</v>
      </c>
      <c r="AI26">
        <f>100*0.00272143/AVERAGE($AJ$3:$AJ$42)</f>
        <v>0</v>
      </c>
      <c r="AJ26">
        <v>12.63712065733247</v>
      </c>
      <c r="AK26">
        <f>100*0.14631231/AVERAGE($AL$3:$AL$42)</f>
        <v>0</v>
      </c>
      <c r="AL26">
        <v>0.1283500327592923</v>
      </c>
    </row>
    <row r="27" spans="1:38">
      <c r="A27" t="s">
        <v>41</v>
      </c>
      <c r="B27">
        <v>0.16330543</v>
      </c>
      <c r="C27">
        <v>0.00463586</v>
      </c>
      <c r="D27">
        <v>0.44766384</v>
      </c>
      <c r="E27">
        <v>0.0105872</v>
      </c>
      <c r="F27">
        <v>10.07809448</v>
      </c>
      <c r="G27">
        <v>0.29902074</v>
      </c>
      <c r="H27">
        <v>0.12633729</v>
      </c>
      <c r="I27">
        <v>0.0060158</v>
      </c>
      <c r="K27" t="s">
        <v>41</v>
      </c>
      <c r="L27">
        <v>76.84712894378819</v>
      </c>
      <c r="M27">
        <v>938.5807118594004</v>
      </c>
      <c r="N27">
        <v>40</v>
      </c>
      <c r="O27">
        <v>25</v>
      </c>
      <c r="Q27" t="s">
        <v>41</v>
      </c>
      <c r="R27">
        <v>2490.2</v>
      </c>
      <c r="S27">
        <v>47.44</v>
      </c>
      <c r="T27">
        <v>2384.9</v>
      </c>
      <c r="U27">
        <v>47.14</v>
      </c>
      <c r="V27">
        <v>2442</v>
      </c>
      <c r="W27">
        <v>27.4</v>
      </c>
      <c r="X27">
        <v>2404.7</v>
      </c>
      <c r="Y27">
        <v>107.96</v>
      </c>
      <c r="AA27" t="s">
        <v>41</v>
      </c>
      <c r="AB27">
        <v>0.0030079</v>
      </c>
      <c r="AC27">
        <v>0.12633729</v>
      </c>
      <c r="AD27">
        <v>0.14951037</v>
      </c>
      <c r="AE27">
        <v>10.07809448</v>
      </c>
      <c r="AF27">
        <v>1.604866627130361</v>
      </c>
      <c r="AH27" t="s">
        <v>41</v>
      </c>
      <c r="AI27">
        <f>100*0.0030079/AVERAGE($AJ$3:$AJ$42)</f>
        <v>0</v>
      </c>
      <c r="AJ27">
        <v>7.915319380366636</v>
      </c>
      <c r="AK27">
        <f>100*0.14951037/AVERAGE($AL$3:$AL$42)</f>
        <v>0</v>
      </c>
      <c r="AL27">
        <v>0.09922510668901766</v>
      </c>
    </row>
    <row r="28" spans="1:38">
      <c r="A28" t="s">
        <v>42</v>
      </c>
      <c r="B28">
        <v>0.12058843</v>
      </c>
      <c r="C28">
        <v>0.00508884</v>
      </c>
      <c r="D28">
        <v>0.37480021</v>
      </c>
      <c r="E28">
        <v>0.01046008</v>
      </c>
      <c r="F28">
        <v>6.23340034</v>
      </c>
      <c r="G28">
        <v>0.26473528</v>
      </c>
      <c r="H28">
        <v>0.10360395</v>
      </c>
      <c r="I28">
        <v>0.00719124</v>
      </c>
      <c r="K28" t="s">
        <v>42</v>
      </c>
      <c r="L28">
        <v>291.0989699181549</v>
      </c>
      <c r="M28">
        <v>228.9395953330379</v>
      </c>
      <c r="N28">
        <v>41</v>
      </c>
      <c r="O28">
        <v>26</v>
      </c>
      <c r="Q28" t="s">
        <v>42</v>
      </c>
      <c r="R28">
        <v>1964.9</v>
      </c>
      <c r="S28">
        <v>74.31999999999999</v>
      </c>
      <c r="T28">
        <v>2051.9</v>
      </c>
      <c r="U28">
        <v>49.04</v>
      </c>
      <c r="V28">
        <v>2009.1</v>
      </c>
      <c r="W28">
        <v>37.16</v>
      </c>
      <c r="X28">
        <v>1992.5</v>
      </c>
      <c r="Y28">
        <v>131.7</v>
      </c>
      <c r="AA28" t="s">
        <v>42</v>
      </c>
      <c r="AB28">
        <v>0.00359562</v>
      </c>
      <c r="AC28">
        <v>0.10360395</v>
      </c>
      <c r="AD28">
        <v>0.13236764</v>
      </c>
      <c r="AE28">
        <v>6.23340034</v>
      </c>
      <c r="AF28">
        <v>1.634333445512019</v>
      </c>
      <c r="AH28" t="s">
        <v>42</v>
      </c>
      <c r="AI28">
        <f>100*0.00359562/AVERAGE($AJ$3:$AJ$42)</f>
        <v>0</v>
      </c>
      <c r="AJ28">
        <v>9.65214164131773</v>
      </c>
      <c r="AK28">
        <f>100*0.13236764/AVERAGE($AL$3:$AL$42)</f>
        <v>0</v>
      </c>
      <c r="AL28">
        <v>0.160426082949134</v>
      </c>
    </row>
    <row r="29" spans="1:38">
      <c r="A29" t="s">
        <v>43</v>
      </c>
      <c r="B29">
        <v>0.12883869</v>
      </c>
      <c r="C29">
        <v>0.0061589</v>
      </c>
      <c r="D29">
        <v>0.2142458</v>
      </c>
      <c r="E29">
        <v>0.00602786</v>
      </c>
      <c r="F29">
        <v>3.80529809</v>
      </c>
      <c r="G29">
        <v>0.17989042</v>
      </c>
      <c r="H29">
        <v>0.03826614</v>
      </c>
      <c r="I29">
        <v>0.0033384</v>
      </c>
      <c r="K29" t="s">
        <v>43</v>
      </c>
      <c r="L29">
        <v>678.8347334096358</v>
      </c>
      <c r="M29">
        <v>708.115492541722</v>
      </c>
      <c r="N29">
        <v>42</v>
      </c>
      <c r="O29">
        <v>27</v>
      </c>
      <c r="Q29" t="s">
        <v>43</v>
      </c>
      <c r="R29">
        <v>2082.2</v>
      </c>
      <c r="S29">
        <v>82.94</v>
      </c>
      <c r="T29">
        <v>1251.4</v>
      </c>
      <c r="U29">
        <v>32</v>
      </c>
      <c r="V29">
        <v>1593.9</v>
      </c>
      <c r="W29">
        <v>38.02</v>
      </c>
      <c r="X29">
        <v>759</v>
      </c>
      <c r="Y29">
        <v>64.98</v>
      </c>
      <c r="AA29" t="s">
        <v>43</v>
      </c>
      <c r="AB29">
        <v>0.0016692</v>
      </c>
      <c r="AC29">
        <v>0.03826614</v>
      </c>
      <c r="AD29">
        <v>0.08994521</v>
      </c>
      <c r="AE29">
        <v>3.80529809</v>
      </c>
      <c r="AF29">
        <v>1.845458838245815</v>
      </c>
      <c r="AH29" t="s">
        <v>43</v>
      </c>
      <c r="AI29">
        <f>100*0.0016692/AVERAGE($AJ$3:$AJ$42)</f>
        <v>0</v>
      </c>
      <c r="AJ29">
        <v>26.13276384814356</v>
      </c>
      <c r="AK29">
        <f>100*0.08994521/AVERAGE($AL$3:$AL$42)</f>
        <v>0</v>
      </c>
      <c r="AL29">
        <v>0.2627915018347485</v>
      </c>
    </row>
    <row r="30" spans="1:38">
      <c r="A30" t="s">
        <v>44</v>
      </c>
      <c r="B30">
        <v>0.12299637</v>
      </c>
      <c r="C30">
        <v>0.00497564</v>
      </c>
      <c r="D30">
        <v>0.32631573</v>
      </c>
      <c r="E30">
        <v>0.00887566</v>
      </c>
      <c r="F30">
        <v>5.53642273</v>
      </c>
      <c r="G30">
        <v>0.22784598</v>
      </c>
      <c r="H30">
        <v>0.06686316</v>
      </c>
      <c r="I30">
        <v>0.00484796</v>
      </c>
      <c r="K30" t="s">
        <v>44</v>
      </c>
      <c r="L30">
        <v>508.4052087157449</v>
      </c>
      <c r="M30">
        <v>891.1135725889824</v>
      </c>
      <c r="N30">
        <v>43</v>
      </c>
      <c r="O30">
        <v>28</v>
      </c>
      <c r="Q30" t="s">
        <v>44</v>
      </c>
      <c r="R30">
        <v>2000.1</v>
      </c>
      <c r="S30">
        <v>71</v>
      </c>
      <c r="T30">
        <v>1820.5</v>
      </c>
      <c r="U30">
        <v>43.14</v>
      </c>
      <c r="V30">
        <v>1906.3</v>
      </c>
      <c r="W30">
        <v>35.4</v>
      </c>
      <c r="X30">
        <v>1308.2</v>
      </c>
      <c r="Y30">
        <v>91.84</v>
      </c>
      <c r="AA30" t="s">
        <v>44</v>
      </c>
      <c r="AB30">
        <v>0.00242398</v>
      </c>
      <c r="AC30">
        <v>0.06686316</v>
      </c>
      <c r="AD30">
        <v>0.11392299</v>
      </c>
      <c r="AE30">
        <v>5.53642273</v>
      </c>
      <c r="AF30">
        <v>1.761813780155628</v>
      </c>
      <c r="AH30" t="s">
        <v>44</v>
      </c>
      <c r="AI30">
        <f>100*0.00242398/AVERAGE($AJ$3:$AJ$42)</f>
        <v>0</v>
      </c>
      <c r="AJ30">
        <v>14.95591892456174</v>
      </c>
      <c r="AK30">
        <f>100*0.11392299/AVERAGE($AL$3:$AL$42)</f>
        <v>0</v>
      </c>
      <c r="AL30">
        <v>0.1806220458169386</v>
      </c>
    </row>
    <row r="31" spans="1:38">
      <c r="A31" t="s">
        <v>45</v>
      </c>
      <c r="B31">
        <v>0.13268897</v>
      </c>
      <c r="C31">
        <v>0.00407724</v>
      </c>
      <c r="D31">
        <v>0.36655265</v>
      </c>
      <c r="E31">
        <v>0.008730659999999999</v>
      </c>
      <c r="F31">
        <v>6.70519447</v>
      </c>
      <c r="G31">
        <v>0.21129988</v>
      </c>
      <c r="H31">
        <v>0.10819405</v>
      </c>
      <c r="I31">
        <v>0.00557776</v>
      </c>
      <c r="K31" t="s">
        <v>45</v>
      </c>
      <c r="L31">
        <v>150.5396592307858</v>
      </c>
      <c r="M31">
        <v>516.8660463742431</v>
      </c>
      <c r="N31">
        <v>44</v>
      </c>
      <c r="O31">
        <v>29</v>
      </c>
      <c r="Q31" t="s">
        <v>45</v>
      </c>
      <c r="R31">
        <v>2133.9</v>
      </c>
      <c r="S31">
        <v>53.26</v>
      </c>
      <c r="T31">
        <v>2013.2</v>
      </c>
      <c r="U31">
        <v>41.18</v>
      </c>
      <c r="V31">
        <v>2073.3</v>
      </c>
      <c r="W31">
        <v>27.84</v>
      </c>
      <c r="X31">
        <v>2076.4</v>
      </c>
      <c r="Y31">
        <v>101.74</v>
      </c>
      <c r="AA31" t="s">
        <v>45</v>
      </c>
      <c r="AB31">
        <v>0.00278888</v>
      </c>
      <c r="AC31">
        <v>0.10819405</v>
      </c>
      <c r="AD31">
        <v>0.10564994</v>
      </c>
      <c r="AE31">
        <v>6.70519447</v>
      </c>
      <c r="AF31">
        <v>1.635944527611444</v>
      </c>
      <c r="AH31" t="s">
        <v>45</v>
      </c>
      <c r="AI31">
        <f>100*0.00278888/AVERAGE($AJ$3:$AJ$42)</f>
        <v>0</v>
      </c>
      <c r="AJ31">
        <v>9.242652437911326</v>
      </c>
      <c r="AK31">
        <f>100*0.10564994/AVERAGE($AL$3:$AL$42)</f>
        <v>0</v>
      </c>
      <c r="AL31">
        <v>0.1491381054604968</v>
      </c>
    </row>
    <row r="32" spans="1:38">
      <c r="A32" t="s">
        <v>46</v>
      </c>
      <c r="B32">
        <v>0.17493497</v>
      </c>
      <c r="C32">
        <v>0.00530266</v>
      </c>
      <c r="D32">
        <v>0.46346131</v>
      </c>
      <c r="E32">
        <v>0.0109988</v>
      </c>
      <c r="F32">
        <v>11.17781162</v>
      </c>
      <c r="G32">
        <v>0.34499588</v>
      </c>
      <c r="H32">
        <v>0.11932084</v>
      </c>
      <c r="I32">
        <v>0.00581604</v>
      </c>
      <c r="K32" t="s">
        <v>46</v>
      </c>
      <c r="L32">
        <v>97.28982659209191</v>
      </c>
      <c r="M32">
        <v>143.9344262295082</v>
      </c>
      <c r="N32">
        <v>45</v>
      </c>
      <c r="O32">
        <v>30</v>
      </c>
      <c r="Q32" t="s">
        <v>46</v>
      </c>
      <c r="R32">
        <v>2605.4</v>
      </c>
      <c r="S32">
        <v>50.06</v>
      </c>
      <c r="T32">
        <v>2454.8</v>
      </c>
      <c r="U32">
        <v>48.44</v>
      </c>
      <c r="V32">
        <v>2538.1</v>
      </c>
      <c r="W32">
        <v>28.76</v>
      </c>
      <c r="X32">
        <v>2278.4</v>
      </c>
      <c r="Y32">
        <v>105.02</v>
      </c>
      <c r="AA32" t="s">
        <v>46</v>
      </c>
      <c r="AB32">
        <v>0.00290802</v>
      </c>
      <c r="AC32">
        <v>0.11932084</v>
      </c>
      <c r="AD32">
        <v>0.17249794</v>
      </c>
      <c r="AE32">
        <v>11.17781162</v>
      </c>
      <c r="AF32">
        <v>1.5792611803172</v>
      </c>
      <c r="AH32" t="s">
        <v>46</v>
      </c>
      <c r="AI32">
        <f>100*0.00290802/AVERAGE($AJ$3:$AJ$42)</f>
        <v>0</v>
      </c>
      <c r="AJ32">
        <v>8.380765673456541</v>
      </c>
      <c r="AK32">
        <f>100*0.17249794/AVERAGE($AL$3:$AL$42)</f>
        <v>0</v>
      </c>
      <c r="AL32">
        <v>0.08946294981485831</v>
      </c>
    </row>
    <row r="33" spans="1:38">
      <c r="A33" t="s">
        <v>47</v>
      </c>
      <c r="B33">
        <v>0.06117366</v>
      </c>
      <c r="C33">
        <v>0.0028551</v>
      </c>
      <c r="D33">
        <v>0.0703655</v>
      </c>
      <c r="E33">
        <v>0.00186266</v>
      </c>
      <c r="F33">
        <v>0.59342778</v>
      </c>
      <c r="G33">
        <v>0.02724514</v>
      </c>
      <c r="H33">
        <v>0.0242704</v>
      </c>
      <c r="I33">
        <v>0.00136762</v>
      </c>
      <c r="K33" t="s">
        <v>47</v>
      </c>
      <c r="L33">
        <v>245.1776189345024</v>
      </c>
      <c r="M33">
        <v>243.2329050361837</v>
      </c>
      <c r="N33">
        <v>46</v>
      </c>
      <c r="O33">
        <v>31</v>
      </c>
      <c r="Q33" t="s">
        <v>47</v>
      </c>
      <c r="R33">
        <v>645.3</v>
      </c>
      <c r="S33">
        <v>98.73999999999999</v>
      </c>
      <c r="T33">
        <v>438.4</v>
      </c>
      <c r="U33">
        <v>11.22</v>
      </c>
      <c r="V33">
        <v>473.1</v>
      </c>
      <c r="W33">
        <v>17.36</v>
      </c>
      <c r="X33">
        <v>484.7</v>
      </c>
      <c r="Y33">
        <v>26.98</v>
      </c>
      <c r="AA33" t="s">
        <v>47</v>
      </c>
      <c r="AB33">
        <v>0.00068381</v>
      </c>
      <c r="AC33">
        <v>0.0242704</v>
      </c>
      <c r="AD33">
        <v>0.01362257</v>
      </c>
      <c r="AE33">
        <v>0.59342778</v>
      </c>
      <c r="AF33">
        <v>1.227346923650072</v>
      </c>
      <c r="AH33" t="s">
        <v>47</v>
      </c>
      <c r="AI33">
        <f>100*0.00068381/AVERAGE($AJ$3:$AJ$42)</f>
        <v>0</v>
      </c>
      <c r="AJ33">
        <v>41.20245236996506</v>
      </c>
      <c r="AK33">
        <f>100*0.01362257/AVERAGE($AL$3:$AL$42)</f>
        <v>0</v>
      </c>
      <c r="AL33">
        <v>1.685125020604866</v>
      </c>
    </row>
    <row r="34" spans="1:38">
      <c r="A34" t="s">
        <v>48</v>
      </c>
      <c r="B34">
        <v>0.05962247</v>
      </c>
      <c r="C34">
        <v>0.00264546</v>
      </c>
      <c r="D34">
        <v>0.07970360999999999</v>
      </c>
      <c r="E34">
        <v>0.00205178</v>
      </c>
      <c r="F34">
        <v>0.65515471</v>
      </c>
      <c r="G34">
        <v>0.02864648</v>
      </c>
      <c r="H34">
        <v>0.0248712</v>
      </c>
      <c r="I34">
        <v>0.0013434</v>
      </c>
      <c r="K34" t="s">
        <v>48</v>
      </c>
      <c r="L34">
        <v>197.2677996847129</v>
      </c>
      <c r="M34">
        <v>197.5793826613499</v>
      </c>
      <c r="N34">
        <v>47</v>
      </c>
      <c r="O34">
        <v>32</v>
      </c>
      <c r="Q34" t="s">
        <v>48</v>
      </c>
      <c r="R34">
        <v>589.9</v>
      </c>
      <c r="S34">
        <v>94.8</v>
      </c>
      <c r="T34">
        <v>494.4</v>
      </c>
      <c r="U34">
        <v>12.26</v>
      </c>
      <c r="V34">
        <v>511.6</v>
      </c>
      <c r="W34">
        <v>17.58</v>
      </c>
      <c r="X34">
        <v>496.6</v>
      </c>
      <c r="Y34">
        <v>26.5</v>
      </c>
      <c r="AA34" t="s">
        <v>48</v>
      </c>
      <c r="AB34">
        <v>0.0006717</v>
      </c>
      <c r="AC34">
        <v>0.0248712</v>
      </c>
      <c r="AD34">
        <v>0.01432324</v>
      </c>
      <c r="AE34">
        <v>0.65515471</v>
      </c>
      <c r="AF34">
        <v>1.235324932890437</v>
      </c>
      <c r="AH34" t="s">
        <v>48</v>
      </c>
      <c r="AI34">
        <f>100*0.0006717/AVERAGE($AJ$3:$AJ$42)</f>
        <v>0</v>
      </c>
      <c r="AJ34">
        <v>40.20714722249027</v>
      </c>
      <c r="AK34">
        <f>100*0.01432324/AVERAGE($AL$3:$AL$42)</f>
        <v>0</v>
      </c>
      <c r="AL34">
        <v>1.526357034050782</v>
      </c>
    </row>
    <row r="35" spans="1:38">
      <c r="A35" t="s">
        <v>49</v>
      </c>
      <c r="B35">
        <v>0.11680959</v>
      </c>
      <c r="C35">
        <v>0.0054335</v>
      </c>
      <c r="D35">
        <v>0.33444476</v>
      </c>
      <c r="E35">
        <v>0.00937882</v>
      </c>
      <c r="F35">
        <v>5.38571978</v>
      </c>
      <c r="G35">
        <v>0.24717032</v>
      </c>
      <c r="H35">
        <v>0.0851449</v>
      </c>
      <c r="I35">
        <v>0.00679028</v>
      </c>
      <c r="K35" t="s">
        <v>49</v>
      </c>
      <c r="L35">
        <v>133.9529660742436</v>
      </c>
      <c r="M35">
        <v>160.3204844188451</v>
      </c>
      <c r="N35">
        <v>48</v>
      </c>
      <c r="O35">
        <v>33</v>
      </c>
      <c r="Q35" t="s">
        <v>49</v>
      </c>
      <c r="R35">
        <v>1908</v>
      </c>
      <c r="S35">
        <v>82.38</v>
      </c>
      <c r="T35">
        <v>1859.9</v>
      </c>
      <c r="U35">
        <v>45.3</v>
      </c>
      <c r="V35">
        <v>1882.6</v>
      </c>
      <c r="W35">
        <v>39.3</v>
      </c>
      <c r="X35">
        <v>1651.6</v>
      </c>
      <c r="Y35">
        <v>126.48</v>
      </c>
      <c r="AA35" t="s">
        <v>49</v>
      </c>
      <c r="AB35">
        <v>0.00339514</v>
      </c>
      <c r="AC35">
        <v>0.0851449</v>
      </c>
      <c r="AD35">
        <v>0.12358516</v>
      </c>
      <c r="AE35">
        <v>5.38571978</v>
      </c>
      <c r="AF35">
        <v>1.737706704000563</v>
      </c>
      <c r="AH35" t="s">
        <v>49</v>
      </c>
      <c r="AI35">
        <f>100*0.00339514/AVERAGE($AJ$3:$AJ$42)</f>
        <v>0</v>
      </c>
      <c r="AJ35">
        <v>11.74468464934482</v>
      </c>
      <c r="AK35">
        <f>100*0.12358516/AVERAGE($AL$3:$AL$42)</f>
        <v>0</v>
      </c>
      <c r="AL35">
        <v>0.1856762031536665</v>
      </c>
    </row>
    <row r="36" spans="1:38">
      <c r="A36" t="s">
        <v>50</v>
      </c>
      <c r="B36">
        <v>0.07178279</v>
      </c>
      <c r="C36">
        <v>0.0034504</v>
      </c>
      <c r="D36">
        <v>0.0747181</v>
      </c>
      <c r="E36">
        <v>0.00208714</v>
      </c>
      <c r="F36">
        <v>0.73946917</v>
      </c>
      <c r="G36">
        <v>0.03512666</v>
      </c>
      <c r="H36">
        <v>0.02106762</v>
      </c>
      <c r="I36">
        <v>0.00148712</v>
      </c>
      <c r="K36" t="s">
        <v>50</v>
      </c>
      <c r="L36">
        <v>557.8456820783035</v>
      </c>
      <c r="M36">
        <v>474.7644365677152</v>
      </c>
      <c r="N36">
        <v>49</v>
      </c>
      <c r="O36">
        <v>34</v>
      </c>
      <c r="Q36" t="s">
        <v>50</v>
      </c>
      <c r="R36">
        <v>979.8</v>
      </c>
      <c r="S36">
        <v>96.40000000000001</v>
      </c>
      <c r="T36">
        <v>464.5</v>
      </c>
      <c r="U36">
        <v>12.52</v>
      </c>
      <c r="V36">
        <v>562.1</v>
      </c>
      <c r="W36">
        <v>20.5</v>
      </c>
      <c r="X36">
        <v>421.4</v>
      </c>
      <c r="Y36">
        <v>29.44</v>
      </c>
      <c r="AA36" t="s">
        <v>50</v>
      </c>
      <c r="AB36">
        <v>0.00074356</v>
      </c>
      <c r="AC36">
        <v>0.02106762</v>
      </c>
      <c r="AD36">
        <v>0.01756333</v>
      </c>
      <c r="AE36">
        <v>0.73946917</v>
      </c>
      <c r="AF36">
        <v>1.485982699082134</v>
      </c>
      <c r="AH36" t="s">
        <v>50</v>
      </c>
      <c r="AI36">
        <f>100*0.00074356/AVERAGE($AJ$3:$AJ$42)</f>
        <v>0</v>
      </c>
      <c r="AJ36">
        <v>47.46620643432908</v>
      </c>
      <c r="AK36">
        <f>100*0.01756333/AVERAGE($AL$3:$AL$42)</f>
        <v>0</v>
      </c>
      <c r="AL36">
        <v>1.352321422676756</v>
      </c>
    </row>
    <row r="37" spans="1:38">
      <c r="A37" t="s">
        <v>51</v>
      </c>
      <c r="B37">
        <v>0.11659816</v>
      </c>
      <c r="C37">
        <v>0.00396604</v>
      </c>
      <c r="D37">
        <v>0.3374851</v>
      </c>
      <c r="E37">
        <v>0.008186300000000001</v>
      </c>
      <c r="F37">
        <v>5.42515659</v>
      </c>
      <c r="G37">
        <v>0.18539378</v>
      </c>
      <c r="H37">
        <v>0.09958141</v>
      </c>
      <c r="I37">
        <v>0.00563502</v>
      </c>
      <c r="K37" t="s">
        <v>51</v>
      </c>
      <c r="L37">
        <v>91.76841514241907</v>
      </c>
      <c r="M37">
        <v>160.7000443066017</v>
      </c>
      <c r="N37">
        <v>50</v>
      </c>
      <c r="O37">
        <v>35</v>
      </c>
      <c r="Q37" t="s">
        <v>51</v>
      </c>
      <c r="R37">
        <v>1904.7</v>
      </c>
      <c r="S37">
        <v>60.48</v>
      </c>
      <c r="T37">
        <v>1874.6</v>
      </c>
      <c r="U37">
        <v>39.46</v>
      </c>
      <c r="V37">
        <v>1888.8</v>
      </c>
      <c r="W37">
        <v>29.3</v>
      </c>
      <c r="X37">
        <v>1918.7</v>
      </c>
      <c r="Y37">
        <v>103.58</v>
      </c>
      <c r="AA37" t="s">
        <v>51</v>
      </c>
      <c r="AB37">
        <v>0.00281751</v>
      </c>
      <c r="AC37">
        <v>0.09958141</v>
      </c>
      <c r="AD37">
        <v>0.09269689</v>
      </c>
      <c r="AE37">
        <v>5.42515659</v>
      </c>
      <c r="AF37">
        <v>1.655900774139506</v>
      </c>
      <c r="AH37" t="s">
        <v>51</v>
      </c>
      <c r="AI37">
        <f>100*0.00281751/AVERAGE($AJ$3:$AJ$42)</f>
        <v>0</v>
      </c>
      <c r="AJ37">
        <v>10.04203495411443</v>
      </c>
      <c r="AK37">
        <f>100*0.09269689/AVERAGE($AL$3:$AL$42)</f>
        <v>0</v>
      </c>
      <c r="AL37">
        <v>0.1843264767404622</v>
      </c>
    </row>
    <row r="38" spans="1:38">
      <c r="A38" t="s">
        <v>52</v>
      </c>
      <c r="B38">
        <v>0.11466347</v>
      </c>
      <c r="C38">
        <v>0.00517628</v>
      </c>
      <c r="D38">
        <v>0.32545274</v>
      </c>
      <c r="E38">
        <v>0.00909128</v>
      </c>
      <c r="F38">
        <v>5.14422464</v>
      </c>
      <c r="G38">
        <v>0.23200698</v>
      </c>
      <c r="H38">
        <v>0.08539285000000001</v>
      </c>
      <c r="I38">
        <v>0.00701266</v>
      </c>
      <c r="K38" t="s">
        <v>52</v>
      </c>
      <c r="L38">
        <v>202.5991750707236</v>
      </c>
      <c r="M38">
        <v>389.8611726480579</v>
      </c>
      <c r="N38">
        <v>51</v>
      </c>
      <c r="O38">
        <v>36</v>
      </c>
      <c r="Q38" t="s">
        <v>52</v>
      </c>
      <c r="R38">
        <v>1874.6</v>
      </c>
      <c r="S38">
        <v>80.3</v>
      </c>
      <c r="T38">
        <v>1816.3</v>
      </c>
      <c r="U38">
        <v>44.22</v>
      </c>
      <c r="V38">
        <v>1843.4</v>
      </c>
      <c r="W38">
        <v>38.34</v>
      </c>
      <c r="X38">
        <v>1656.2</v>
      </c>
      <c r="Y38">
        <v>130.6</v>
      </c>
      <c r="AA38" t="s">
        <v>52</v>
      </c>
      <c r="AB38">
        <v>0.00350633</v>
      </c>
      <c r="AC38">
        <v>0.08539285000000001</v>
      </c>
      <c r="AD38">
        <v>0.11600349</v>
      </c>
      <c r="AE38">
        <v>5.14422464</v>
      </c>
      <c r="AF38">
        <v>1.820875066286277</v>
      </c>
      <c r="AH38" t="s">
        <v>52</v>
      </c>
      <c r="AI38">
        <f>100*0.00350633/AVERAGE($AJ$3:$AJ$42)</f>
        <v>0</v>
      </c>
      <c r="AJ38">
        <v>11.71058232627205</v>
      </c>
      <c r="AK38">
        <f>100*0.11600349/AVERAGE($AL$3:$AL$42)</f>
        <v>0</v>
      </c>
      <c r="AL38">
        <v>0.1943927549789116</v>
      </c>
    </row>
    <row r="39" spans="1:38">
      <c r="A39" t="s">
        <v>53</v>
      </c>
      <c r="B39">
        <v>0.09473076</v>
      </c>
      <c r="C39">
        <v>0.00643358</v>
      </c>
      <c r="D39">
        <v>0.07798088</v>
      </c>
      <c r="E39">
        <v>0.0026406</v>
      </c>
      <c r="F39">
        <v>1.01842105</v>
      </c>
      <c r="G39">
        <v>0.06595014</v>
      </c>
      <c r="H39">
        <v>0.02422056</v>
      </c>
      <c r="I39">
        <v>0.001955</v>
      </c>
      <c r="K39" t="s">
        <v>53</v>
      </c>
      <c r="L39">
        <v>878.101366963958</v>
      </c>
      <c r="M39">
        <v>114.2947865898686</v>
      </c>
      <c r="N39">
        <v>52</v>
      </c>
      <c r="O39">
        <v>37</v>
      </c>
      <c r="Q39" t="s">
        <v>53</v>
      </c>
      <c r="R39">
        <v>1522.7</v>
      </c>
      <c r="S39">
        <v>125.38</v>
      </c>
      <c r="T39">
        <v>484.1</v>
      </c>
      <c r="U39">
        <v>15.8</v>
      </c>
      <c r="V39">
        <v>713.1</v>
      </c>
      <c r="W39">
        <v>33.18</v>
      </c>
      <c r="X39">
        <v>483.7</v>
      </c>
      <c r="Y39">
        <v>38.58</v>
      </c>
      <c r="AA39" t="s">
        <v>53</v>
      </c>
      <c r="AB39">
        <v>0.0009775000000000001</v>
      </c>
      <c r="AC39">
        <v>0.02422056</v>
      </c>
      <c r="AD39">
        <v>0.03297507</v>
      </c>
      <c r="AE39">
        <v>1.01842105</v>
      </c>
      <c r="AF39">
        <v>1.246448177761283</v>
      </c>
      <c r="AH39" t="s">
        <v>53</v>
      </c>
      <c r="AI39">
        <f>100*0.0009775/AVERAGE($AJ$3:$AJ$42)</f>
        <v>0</v>
      </c>
      <c r="AJ39">
        <v>41.28723695901333</v>
      </c>
      <c r="AK39">
        <f>100*0.03297507/AVERAGE($AL$3:$AL$42)</f>
        <v>0</v>
      </c>
      <c r="AL39">
        <v>0.9819121472400831</v>
      </c>
    </row>
    <row r="40" spans="1:38">
      <c r="A40" t="s">
        <v>54</v>
      </c>
      <c r="B40">
        <v>0.06669851</v>
      </c>
      <c r="C40">
        <v>0.00312226</v>
      </c>
      <c r="D40">
        <v>0.13605298</v>
      </c>
      <c r="E40">
        <v>0.00364842</v>
      </c>
      <c r="F40">
        <v>1.25107896</v>
      </c>
      <c r="G40">
        <v>0.05768164</v>
      </c>
      <c r="H40">
        <v>0.04242052</v>
      </c>
      <c r="I40">
        <v>0.0030848</v>
      </c>
      <c r="K40" t="s">
        <v>54</v>
      </c>
      <c r="L40">
        <v>74.86557107996632</v>
      </c>
      <c r="M40">
        <v>179.5141042682026</v>
      </c>
      <c r="N40">
        <v>53</v>
      </c>
      <c r="O40">
        <v>38</v>
      </c>
      <c r="Q40" t="s">
        <v>54</v>
      </c>
      <c r="R40">
        <v>828.4</v>
      </c>
      <c r="S40">
        <v>96.16</v>
      </c>
      <c r="T40">
        <v>822.3</v>
      </c>
      <c r="U40">
        <v>20.7</v>
      </c>
      <c r="V40">
        <v>823.9</v>
      </c>
      <c r="W40">
        <v>26.02</v>
      </c>
      <c r="X40">
        <v>839.7</v>
      </c>
      <c r="Y40">
        <v>59.82</v>
      </c>
      <c r="AA40" t="s">
        <v>54</v>
      </c>
      <c r="AB40">
        <v>0.0015424</v>
      </c>
      <c r="AC40">
        <v>0.04242052</v>
      </c>
      <c r="AD40">
        <v>0.02884082</v>
      </c>
      <c r="AE40">
        <v>1.25107896</v>
      </c>
      <c r="AF40">
        <v>1.577241316334417</v>
      </c>
      <c r="AH40" t="s">
        <v>54</v>
      </c>
      <c r="AI40">
        <f>100*0.0015424/AVERAGE($AJ$3:$AJ$42)</f>
        <v>0</v>
      </c>
      <c r="AJ40">
        <v>23.57349697740622</v>
      </c>
      <c r="AK40">
        <f>100*0.02884082/AVERAGE($AL$3:$AL$42)</f>
        <v>0</v>
      </c>
      <c r="AL40">
        <v>0.7993100611331517</v>
      </c>
    </row>
    <row r="41" spans="1:38">
      <c r="A41" t="s">
        <v>55</v>
      </c>
      <c r="B41">
        <v>0.05632528</v>
      </c>
      <c r="C41">
        <v>0.00241216</v>
      </c>
      <c r="D41">
        <v>0.08072696</v>
      </c>
      <c r="E41">
        <v>0.00207846</v>
      </c>
      <c r="F41">
        <v>0.62688375</v>
      </c>
      <c r="G41">
        <v>0.026669</v>
      </c>
      <c r="H41">
        <v>0.02558704</v>
      </c>
      <c r="I41">
        <v>0.00182818</v>
      </c>
      <c r="K41" t="s">
        <v>55</v>
      </c>
      <c r="L41">
        <v>255.083680653033</v>
      </c>
      <c r="M41">
        <v>635.114458721016</v>
      </c>
      <c r="N41">
        <v>54</v>
      </c>
      <c r="O41">
        <v>39</v>
      </c>
      <c r="Q41" t="s">
        <v>55</v>
      </c>
      <c r="R41">
        <v>464.4</v>
      </c>
      <c r="S41">
        <v>94.3</v>
      </c>
      <c r="T41">
        <v>500.5</v>
      </c>
      <c r="U41">
        <v>12.4</v>
      </c>
      <c r="V41">
        <v>494.2</v>
      </c>
      <c r="W41">
        <v>16.64</v>
      </c>
      <c r="X41">
        <v>510.7</v>
      </c>
      <c r="Y41">
        <v>36.02</v>
      </c>
      <c r="AA41" t="s">
        <v>55</v>
      </c>
      <c r="AB41">
        <v>0.00091409</v>
      </c>
      <c r="AC41">
        <v>0.02558704</v>
      </c>
      <c r="AD41">
        <v>0.0133345</v>
      </c>
      <c r="AE41">
        <v>0.62688375</v>
      </c>
      <c r="AF41">
        <v>1.679496821808268</v>
      </c>
      <c r="AH41" t="s">
        <v>55</v>
      </c>
      <c r="AI41">
        <f>100*0.00091409/AVERAGE($AJ$3:$AJ$42)</f>
        <v>0</v>
      </c>
      <c r="AJ41">
        <v>39.08228540698729</v>
      </c>
      <c r="AK41">
        <f>100*0.0133345/AVERAGE($AL$3:$AL$42)</f>
        <v>0</v>
      </c>
      <c r="AL41">
        <v>1.595192091037613</v>
      </c>
    </row>
    <row r="42" spans="1:38">
      <c r="A42" t="s">
        <v>59</v>
      </c>
      <c r="B42">
        <v>0.05591814</v>
      </c>
      <c r="C42">
        <v>0.00273734</v>
      </c>
      <c r="D42">
        <v>0.06089099</v>
      </c>
      <c r="E42">
        <v>0.00162094</v>
      </c>
      <c r="F42">
        <v>0.46942955</v>
      </c>
      <c r="G42">
        <v>0.02254976</v>
      </c>
      <c r="H42">
        <v>0.02044878</v>
      </c>
      <c r="I42">
        <v>0.00107636</v>
      </c>
      <c r="K42" t="s">
        <v>59</v>
      </c>
      <c r="L42">
        <v>139.3040768631524</v>
      </c>
      <c r="M42">
        <v>219.6740571952937</v>
      </c>
      <c r="N42">
        <v>60</v>
      </c>
      <c r="O42">
        <v>40</v>
      </c>
      <c r="Q42" t="s">
        <v>59</v>
      </c>
      <c r="R42">
        <v>448.8</v>
      </c>
      <c r="S42">
        <v>106.64</v>
      </c>
      <c r="T42">
        <v>381</v>
      </c>
      <c r="U42">
        <v>9.84</v>
      </c>
      <c r="V42">
        <v>390.8</v>
      </c>
      <c r="W42">
        <v>15.58</v>
      </c>
      <c r="X42">
        <v>409.1</v>
      </c>
      <c r="Y42">
        <v>21.32</v>
      </c>
      <c r="AA42" t="s">
        <v>59</v>
      </c>
      <c r="AB42">
        <v>0.00053818</v>
      </c>
      <c r="AC42">
        <v>0.02044878</v>
      </c>
      <c r="AD42">
        <v>0.01127488</v>
      </c>
      <c r="AE42">
        <v>0.46942955</v>
      </c>
      <c r="AF42">
        <v>1.095768086832881</v>
      </c>
      <c r="AH42" t="s">
        <v>59</v>
      </c>
      <c r="AI42">
        <f>100*0.00053818/AVERAGE($AJ$3:$AJ$42)</f>
        <v>0</v>
      </c>
      <c r="AJ42">
        <v>48.90267292229659</v>
      </c>
      <c r="AK42">
        <f>100*0.01127488/AVERAGE($AL$3:$AL$42)</f>
        <v>0</v>
      </c>
      <c r="AL42">
        <v>2.130245102806161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L17"/>
  <sheetViews>
    <sheetView workbookViewId="0"/>
  </sheetViews>
  <sheetFormatPr defaultRowHeight="15"/>
  <sheetData>
    <row r="1" spans="1:38">
      <c r="A1" t="s">
        <v>83</v>
      </c>
      <c r="K1" t="s">
        <v>84</v>
      </c>
      <c r="Q1" t="s">
        <v>87</v>
      </c>
      <c r="AA1" t="s">
        <v>88</v>
      </c>
      <c r="AH1" t="s">
        <v>90</v>
      </c>
    </row>
    <row r="2" spans="1:38">
      <c r="A2" t="s">
        <v>0</v>
      </c>
      <c r="B2" t="s">
        <v>1</v>
      </c>
      <c r="C2" t="s">
        <v>82</v>
      </c>
      <c r="D2" t="s">
        <v>3</v>
      </c>
      <c r="E2" t="s">
        <v>82</v>
      </c>
      <c r="F2" t="s">
        <v>4</v>
      </c>
      <c r="G2" t="s">
        <v>82</v>
      </c>
      <c r="H2" t="s">
        <v>5</v>
      </c>
      <c r="I2" t="s">
        <v>82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82</v>
      </c>
      <c r="T2" t="s">
        <v>3</v>
      </c>
      <c r="U2" t="s">
        <v>82</v>
      </c>
      <c r="V2" t="s">
        <v>4</v>
      </c>
      <c r="W2" t="s">
        <v>82</v>
      </c>
      <c r="X2" t="s">
        <v>5</v>
      </c>
      <c r="Y2" t="s">
        <v>82</v>
      </c>
      <c r="AA2" t="s">
        <v>0</v>
      </c>
      <c r="AB2" t="s">
        <v>2</v>
      </c>
      <c r="AC2" t="s">
        <v>5</v>
      </c>
      <c r="AD2" t="s">
        <v>2</v>
      </c>
      <c r="AE2" t="s">
        <v>4</v>
      </c>
      <c r="AF2" t="s">
        <v>89</v>
      </c>
      <c r="AH2" t="s">
        <v>0</v>
      </c>
      <c r="AI2" t="s">
        <v>91</v>
      </c>
      <c r="AJ2" t="s">
        <v>92</v>
      </c>
      <c r="AK2" t="s">
        <v>91</v>
      </c>
      <c r="AL2" t="s">
        <v>93</v>
      </c>
    </row>
    <row r="3" spans="1:38">
      <c r="A3" t="s">
        <v>60</v>
      </c>
      <c r="B3">
        <v>0.11247832</v>
      </c>
      <c r="C3">
        <v>0.00333784</v>
      </c>
      <c r="D3">
        <v>0.3338429</v>
      </c>
      <c r="E3">
        <v>0.00787066</v>
      </c>
      <c r="F3">
        <v>5.17700768</v>
      </c>
      <c r="G3">
        <v>0.15702172</v>
      </c>
      <c r="H3">
        <v>0.09503457999999999</v>
      </c>
      <c r="I3">
        <v>0.0042883</v>
      </c>
      <c r="K3" t="s">
        <v>60</v>
      </c>
      <c r="L3">
        <v>109.6840647450879</v>
      </c>
      <c r="M3">
        <v>193.295708355297</v>
      </c>
      <c r="N3">
        <v>61</v>
      </c>
      <c r="O3">
        <v>1</v>
      </c>
      <c r="Q3" t="s">
        <v>60</v>
      </c>
      <c r="R3">
        <v>1839.8</v>
      </c>
      <c r="S3">
        <v>53.26</v>
      </c>
      <c r="T3">
        <v>1857</v>
      </c>
      <c r="U3">
        <v>38.04</v>
      </c>
      <c r="V3">
        <v>1848.8</v>
      </c>
      <c r="W3">
        <v>25.82</v>
      </c>
      <c r="X3">
        <v>1835</v>
      </c>
      <c r="Y3">
        <v>79.16</v>
      </c>
      <c r="AA3" t="s">
        <v>60</v>
      </c>
      <c r="AB3">
        <v>0.00214415</v>
      </c>
      <c r="AC3">
        <v>0.09503457999999999</v>
      </c>
      <c r="AD3">
        <v>0.07851086</v>
      </c>
      <c r="AE3">
        <v>5.17700768</v>
      </c>
      <c r="AF3">
        <v>1.487724719999442</v>
      </c>
      <c r="AH3" t="s">
        <v>60</v>
      </c>
      <c r="AI3">
        <f>100*0.00214415/AVERAGE($AJ$3:$AJ$17)</f>
        <v>0</v>
      </c>
      <c r="AJ3">
        <v>10.52248560471357</v>
      </c>
      <c r="AK3">
        <f>100*0.07851086/AVERAGE($AL$3:$AL$17)</f>
        <v>0</v>
      </c>
      <c r="AL3">
        <v>0.1931617764183035</v>
      </c>
    </row>
    <row r="4" spans="1:38">
      <c r="A4" t="s">
        <v>61</v>
      </c>
      <c r="B4">
        <v>0.11168011</v>
      </c>
      <c r="C4">
        <v>0.00726042</v>
      </c>
      <c r="D4">
        <v>0.33359912</v>
      </c>
      <c r="E4">
        <v>0.01219898</v>
      </c>
      <c r="F4">
        <v>5.13700056</v>
      </c>
      <c r="G4">
        <v>0.32126972</v>
      </c>
      <c r="H4">
        <v>0.08542246000000001</v>
      </c>
      <c r="I4">
        <v>0.0069987</v>
      </c>
      <c r="K4" t="s">
        <v>61</v>
      </c>
      <c r="L4">
        <v>46.21656712542197</v>
      </c>
      <c r="M4">
        <v>46.93055704127964</v>
      </c>
      <c r="N4">
        <v>62</v>
      </c>
      <c r="O4">
        <v>2</v>
      </c>
      <c r="Q4" t="s">
        <v>61</v>
      </c>
      <c r="R4">
        <v>1826.9</v>
      </c>
      <c r="S4">
        <v>115.62</v>
      </c>
      <c r="T4">
        <v>1855.8</v>
      </c>
      <c r="U4">
        <v>58.96</v>
      </c>
      <c r="V4">
        <v>1842.2</v>
      </c>
      <c r="W4">
        <v>53.16</v>
      </c>
      <c r="X4">
        <v>1656.8</v>
      </c>
      <c r="Y4">
        <v>130.32</v>
      </c>
      <c r="AA4" t="s">
        <v>61</v>
      </c>
      <c r="AB4">
        <v>0.00349935</v>
      </c>
      <c r="AC4">
        <v>0.08542246000000001</v>
      </c>
      <c r="AD4">
        <v>0.16063486</v>
      </c>
      <c r="AE4">
        <v>5.13700056</v>
      </c>
      <c r="AF4">
        <v>1.310041706315903</v>
      </c>
      <c r="AH4" t="s">
        <v>61</v>
      </c>
      <c r="AI4">
        <f>100*0.00349935/AVERAGE($AJ$3:$AJ$17)</f>
        <v>0</v>
      </c>
      <c r="AJ4">
        <v>11.70652308538059</v>
      </c>
      <c r="AK4">
        <f>100*0.16063486/AVERAGE($AL$3:$AL$17)</f>
        <v>0</v>
      </c>
      <c r="AL4">
        <v>0.1946661263357931</v>
      </c>
    </row>
    <row r="5" spans="1:38">
      <c r="A5" t="s">
        <v>62</v>
      </c>
      <c r="B5">
        <v>0.18385829</v>
      </c>
      <c r="C5">
        <v>0.009171500000000001</v>
      </c>
      <c r="D5">
        <v>0.51385707</v>
      </c>
      <c r="E5">
        <v>0.0163552</v>
      </c>
      <c r="F5">
        <v>13.02418423</v>
      </c>
      <c r="G5">
        <v>0.62648028</v>
      </c>
      <c r="H5">
        <v>0.13973019</v>
      </c>
      <c r="I5">
        <v>0.00996086</v>
      </c>
      <c r="K5" t="s">
        <v>62</v>
      </c>
      <c r="L5">
        <v>80.04327880204276</v>
      </c>
      <c r="M5">
        <v>25.88498820084469</v>
      </c>
      <c r="N5">
        <v>63</v>
      </c>
      <c r="O5">
        <v>3</v>
      </c>
      <c r="Q5" t="s">
        <v>62</v>
      </c>
      <c r="R5">
        <v>2688</v>
      </c>
      <c r="S5">
        <v>81.28</v>
      </c>
      <c r="T5">
        <v>2673.1</v>
      </c>
      <c r="U5">
        <v>69.64</v>
      </c>
      <c r="V5">
        <v>2681.4</v>
      </c>
      <c r="W5">
        <v>45.36</v>
      </c>
      <c r="X5">
        <v>2643.6</v>
      </c>
      <c r="Y5">
        <v>176.64</v>
      </c>
      <c r="AA5" t="s">
        <v>62</v>
      </c>
      <c r="AB5">
        <v>0.00498043</v>
      </c>
      <c r="AC5">
        <v>0.13973019</v>
      </c>
      <c r="AD5">
        <v>0.31324014</v>
      </c>
      <c r="AE5">
        <v>13.02418423</v>
      </c>
      <c r="AF5">
        <v>1.48200514803498</v>
      </c>
      <c r="AH5" t="s">
        <v>62</v>
      </c>
      <c r="AI5">
        <f>100*0.00498043/AVERAGE($AJ$3:$AJ$17)</f>
        <v>0</v>
      </c>
      <c r="AJ5">
        <v>7.156649540088652</v>
      </c>
      <c r="AK5">
        <f>100*0.31324014/AVERAGE($AL$3:$AL$17)</f>
        <v>0</v>
      </c>
      <c r="AL5">
        <v>0.0767802406922802</v>
      </c>
    </row>
    <row r="6" spans="1:38">
      <c r="A6" t="s">
        <v>63</v>
      </c>
      <c r="B6">
        <v>0.11540873</v>
      </c>
      <c r="C6">
        <v>0.00376114</v>
      </c>
      <c r="D6">
        <v>0.33280069</v>
      </c>
      <c r="E6">
        <v>0.00811914</v>
      </c>
      <c r="F6">
        <v>5.2953105</v>
      </c>
      <c r="G6">
        <v>0.17402976</v>
      </c>
      <c r="H6">
        <v>0.09952312000000001</v>
      </c>
      <c r="I6">
        <v>0.004693</v>
      </c>
      <c r="K6" t="s">
        <v>63</v>
      </c>
      <c r="L6">
        <v>123.5107764217087</v>
      </c>
      <c r="M6">
        <v>97.52543810244322</v>
      </c>
      <c r="N6">
        <v>64</v>
      </c>
      <c r="O6">
        <v>4</v>
      </c>
      <c r="Q6" t="s">
        <v>63</v>
      </c>
      <c r="R6">
        <v>1886.3</v>
      </c>
      <c r="S6">
        <v>58.1</v>
      </c>
      <c r="T6">
        <v>1851.9</v>
      </c>
      <c r="U6">
        <v>39.28</v>
      </c>
      <c r="V6">
        <v>1868.1</v>
      </c>
      <c r="W6">
        <v>28.06</v>
      </c>
      <c r="X6">
        <v>1917.7</v>
      </c>
      <c r="Y6">
        <v>86.28</v>
      </c>
      <c r="AA6" t="s">
        <v>63</v>
      </c>
      <c r="AB6">
        <v>0.0023465</v>
      </c>
      <c r="AC6">
        <v>0.09952312000000001</v>
      </c>
      <c r="AD6">
        <v>0.08701488</v>
      </c>
      <c r="AE6">
        <v>5.2953105</v>
      </c>
      <c r="AF6">
        <v>1.434810285579771</v>
      </c>
      <c r="AH6" t="s">
        <v>63</v>
      </c>
      <c r="AI6">
        <f>100*0.0023465/AVERAGE($AJ$3:$AJ$17)</f>
        <v>0</v>
      </c>
      <c r="AJ6">
        <v>10.04791650422535</v>
      </c>
      <c r="AK6">
        <f>100*0.08701488/AVERAGE($AL$3:$AL$17)</f>
        <v>0</v>
      </c>
      <c r="AL6">
        <v>0.1888463386613495</v>
      </c>
    </row>
    <row r="7" spans="1:38">
      <c r="A7" t="s">
        <v>64</v>
      </c>
      <c r="B7">
        <v>0.05713838</v>
      </c>
      <c r="C7">
        <v>0.00324074</v>
      </c>
      <c r="D7">
        <v>0.08036897</v>
      </c>
      <c r="E7">
        <v>0.00226334</v>
      </c>
      <c r="F7">
        <v>0.63304847</v>
      </c>
      <c r="G7">
        <v>0.03495256</v>
      </c>
      <c r="H7">
        <v>0.0264909</v>
      </c>
      <c r="I7">
        <v>0.00227306</v>
      </c>
      <c r="K7" t="s">
        <v>64</v>
      </c>
      <c r="L7">
        <v>379.7316714273349</v>
      </c>
      <c r="M7">
        <v>527.3068411902003</v>
      </c>
      <c r="N7">
        <v>65</v>
      </c>
      <c r="O7">
        <v>5</v>
      </c>
      <c r="Q7" t="s">
        <v>64</v>
      </c>
      <c r="R7">
        <v>496.3</v>
      </c>
      <c r="S7">
        <v>123.7</v>
      </c>
      <c r="T7">
        <v>498.3</v>
      </c>
      <c r="U7">
        <v>13.5</v>
      </c>
      <c r="V7">
        <v>498</v>
      </c>
      <c r="W7">
        <v>21.74</v>
      </c>
      <c r="X7">
        <v>528.5</v>
      </c>
      <c r="Y7">
        <v>44.76</v>
      </c>
      <c r="AA7" t="s">
        <v>64</v>
      </c>
      <c r="AB7">
        <v>0.00113653</v>
      </c>
      <c r="AC7">
        <v>0.0264909</v>
      </c>
      <c r="AD7">
        <v>0.01747628</v>
      </c>
      <c r="AE7">
        <v>0.63304847</v>
      </c>
      <c r="AF7">
        <v>1.554075664883719</v>
      </c>
      <c r="AH7" t="s">
        <v>64</v>
      </c>
      <c r="AI7">
        <f>100*0.00113653/AVERAGE($AJ$3:$AJ$17)</f>
        <v>0</v>
      </c>
      <c r="AJ7">
        <v>37.74881185614682</v>
      </c>
      <c r="AK7">
        <f>100*0.01747628/AVERAGE($AL$3:$AL$17)</f>
        <v>0</v>
      </c>
      <c r="AL7">
        <v>1.579657873590627</v>
      </c>
    </row>
    <row r="8" spans="1:38">
      <c r="A8" t="s">
        <v>65</v>
      </c>
      <c r="B8">
        <v>0.11511456</v>
      </c>
      <c r="C8">
        <v>0.00356612</v>
      </c>
      <c r="D8">
        <v>0.33271149</v>
      </c>
      <c r="E8">
        <v>0.00789696</v>
      </c>
      <c r="F8">
        <v>5.28034306</v>
      </c>
      <c r="G8">
        <v>0.16713804</v>
      </c>
      <c r="H8">
        <v>0.09435288</v>
      </c>
      <c r="I8">
        <v>0.0048741</v>
      </c>
      <c r="K8" t="s">
        <v>65</v>
      </c>
      <c r="L8">
        <v>325.5898900718428</v>
      </c>
      <c r="M8">
        <v>699.6287422525754</v>
      </c>
      <c r="N8">
        <v>66</v>
      </c>
      <c r="O8">
        <v>6</v>
      </c>
      <c r="Q8" t="s">
        <v>65</v>
      </c>
      <c r="R8">
        <v>1881.7</v>
      </c>
      <c r="S8">
        <v>55.3</v>
      </c>
      <c r="T8">
        <v>1851.5</v>
      </c>
      <c r="U8">
        <v>38.2</v>
      </c>
      <c r="V8">
        <v>1865.7</v>
      </c>
      <c r="W8">
        <v>27.02</v>
      </c>
      <c r="X8">
        <v>1822.4</v>
      </c>
      <c r="Y8">
        <v>90.02</v>
      </c>
      <c r="AA8" t="s">
        <v>65</v>
      </c>
      <c r="AB8">
        <v>0.00243705</v>
      </c>
      <c r="AC8">
        <v>0.09435288</v>
      </c>
      <c r="AD8">
        <v>0.08356901999999999</v>
      </c>
      <c r="AE8">
        <v>5.28034306</v>
      </c>
      <c r="AF8">
        <v>1.632022374473374</v>
      </c>
      <c r="AH8" t="s">
        <v>65</v>
      </c>
      <c r="AI8">
        <f>100*0.00243705/AVERAGE($AJ$3:$AJ$17)</f>
        <v>0</v>
      </c>
      <c r="AJ8">
        <v>10.59851061250065</v>
      </c>
      <c r="AK8">
        <f>100*0.08356902/AVERAGE($AL$3:$AL$17)</f>
        <v>0</v>
      </c>
      <c r="AL8">
        <v>0.1893816346091725</v>
      </c>
    </row>
    <row r="9" spans="1:38">
      <c r="A9" t="s">
        <v>66</v>
      </c>
      <c r="B9">
        <v>0.1514342</v>
      </c>
      <c r="C9">
        <v>0.008435099999999999</v>
      </c>
      <c r="D9">
        <v>0.42633954</v>
      </c>
      <c r="E9">
        <v>0.0131813</v>
      </c>
      <c r="F9">
        <v>8.9004879</v>
      </c>
      <c r="G9">
        <v>0.48560892</v>
      </c>
      <c r="H9">
        <v>0.10002673</v>
      </c>
      <c r="I9">
        <v>0.01023324</v>
      </c>
      <c r="K9" t="s">
        <v>66</v>
      </c>
      <c r="L9">
        <v>707.907902709253</v>
      </c>
      <c r="M9">
        <v>850.4984257052751</v>
      </c>
      <c r="N9">
        <v>67</v>
      </c>
      <c r="O9">
        <v>7</v>
      </c>
      <c r="Q9" t="s">
        <v>66</v>
      </c>
      <c r="R9">
        <v>2362.2</v>
      </c>
      <c r="S9">
        <v>93.56</v>
      </c>
      <c r="T9">
        <v>2289.2</v>
      </c>
      <c r="U9">
        <v>59.58</v>
      </c>
      <c r="V9">
        <v>2327.9</v>
      </c>
      <c r="W9">
        <v>49.8</v>
      </c>
      <c r="X9">
        <v>1926.9</v>
      </c>
      <c r="Y9">
        <v>188.02</v>
      </c>
      <c r="AA9" t="s">
        <v>66</v>
      </c>
      <c r="AB9">
        <v>0.00511662</v>
      </c>
      <c r="AC9">
        <v>0.10002673</v>
      </c>
      <c r="AD9">
        <v>0.24280446</v>
      </c>
      <c r="AE9">
        <v>8.9004879</v>
      </c>
      <c r="AF9">
        <v>1.875099192950983</v>
      </c>
      <c r="AH9" t="s">
        <v>66</v>
      </c>
      <c r="AI9">
        <f>100*0.00511662/AVERAGE($AJ$3:$AJ$17)</f>
        <v>0</v>
      </c>
      <c r="AJ9">
        <v>9.997327714301967</v>
      </c>
      <c r="AK9">
        <f>100*0.24280446/AVERAGE($AL$3:$AL$17)</f>
        <v>0</v>
      </c>
      <c r="AL9">
        <v>0.1123533913236374</v>
      </c>
    </row>
    <row r="10" spans="1:38">
      <c r="A10" t="s">
        <v>67</v>
      </c>
      <c r="B10">
        <v>0.06818251</v>
      </c>
      <c r="C10">
        <v>0.00375248</v>
      </c>
      <c r="D10">
        <v>0.09997316000000001</v>
      </c>
      <c r="E10">
        <v>0.002967</v>
      </c>
      <c r="F10">
        <v>0.93976551</v>
      </c>
      <c r="G10">
        <v>0.05050966</v>
      </c>
      <c r="H10">
        <v>0.02738062</v>
      </c>
      <c r="I10">
        <v>0.00230274</v>
      </c>
      <c r="K10" t="s">
        <v>67</v>
      </c>
      <c r="L10">
        <v>636.1776162035835</v>
      </c>
      <c r="M10">
        <v>625.1836118690094</v>
      </c>
      <c r="N10">
        <v>68</v>
      </c>
      <c r="O10">
        <v>8</v>
      </c>
      <c r="Q10" t="s">
        <v>67</v>
      </c>
      <c r="R10">
        <v>874.1</v>
      </c>
      <c r="S10">
        <v>111.94</v>
      </c>
      <c r="T10">
        <v>614.3</v>
      </c>
      <c r="U10">
        <v>17.38</v>
      </c>
      <c r="V10">
        <v>672.8</v>
      </c>
      <c r="W10">
        <v>26.44</v>
      </c>
      <c r="X10">
        <v>546</v>
      </c>
      <c r="Y10">
        <v>45.3</v>
      </c>
      <c r="AA10" t="s">
        <v>67</v>
      </c>
      <c r="AB10">
        <v>0.00115137</v>
      </c>
      <c r="AC10">
        <v>0.02738062</v>
      </c>
      <c r="AD10">
        <v>0.02525483</v>
      </c>
      <c r="AE10">
        <v>0.93976551</v>
      </c>
      <c r="AF10">
        <v>1.564756210710159</v>
      </c>
      <c r="AH10" t="s">
        <v>67</v>
      </c>
      <c r="AI10">
        <f>100*0.00115137/AVERAGE($AJ$3:$AJ$17)</f>
        <v>0</v>
      </c>
      <c r="AJ10">
        <v>36.52218247797165</v>
      </c>
      <c r="AK10">
        <f>100*0.02525483/AVERAGE($AL$3:$AL$17)</f>
        <v>0</v>
      </c>
      <c r="AL10">
        <v>1.064095233714206</v>
      </c>
    </row>
    <row r="11" spans="1:38">
      <c r="A11" t="s">
        <v>68</v>
      </c>
      <c r="B11">
        <v>0.05497244</v>
      </c>
      <c r="C11">
        <v>0.00419424</v>
      </c>
      <c r="D11">
        <v>0.05948197</v>
      </c>
      <c r="E11">
        <v>0.00200418</v>
      </c>
      <c r="F11">
        <v>0.45080668</v>
      </c>
      <c r="G11">
        <v>0.03318798</v>
      </c>
      <c r="H11">
        <v>0.01779495</v>
      </c>
      <c r="I11">
        <v>0.00154446</v>
      </c>
      <c r="K11" t="s">
        <v>68</v>
      </c>
      <c r="L11">
        <v>428.8081017917424</v>
      </c>
      <c r="M11">
        <v>314.0569375295623</v>
      </c>
      <c r="N11">
        <v>69</v>
      </c>
      <c r="O11">
        <v>9</v>
      </c>
      <c r="Q11" t="s">
        <v>68</v>
      </c>
      <c r="R11">
        <v>411.1</v>
      </c>
      <c r="S11">
        <v>165.16</v>
      </c>
      <c r="T11">
        <v>372.5</v>
      </c>
      <c r="U11">
        <v>12.2</v>
      </c>
      <c r="V11">
        <v>377.8</v>
      </c>
      <c r="W11">
        <v>23.22</v>
      </c>
      <c r="X11">
        <v>356.5</v>
      </c>
      <c r="Y11">
        <v>30.68</v>
      </c>
      <c r="AA11" t="s">
        <v>68</v>
      </c>
      <c r="AB11">
        <v>0.0007722300000000001</v>
      </c>
      <c r="AC11">
        <v>0.01779495</v>
      </c>
      <c r="AD11">
        <v>0.01659399</v>
      </c>
      <c r="AE11">
        <v>0.45080668</v>
      </c>
      <c r="AF11">
        <v>1.178933791505549</v>
      </c>
      <c r="AH11" t="s">
        <v>68</v>
      </c>
      <c r="AI11">
        <f>100*0.00077223/AVERAGE($AJ$3:$AJ$17)</f>
        <v>0</v>
      </c>
      <c r="AJ11">
        <v>56.19571844821143</v>
      </c>
      <c r="AK11">
        <f>100*0.01659399/AVERAGE($AL$3:$AL$17)</f>
        <v>0</v>
      </c>
      <c r="AL11">
        <v>2.218245745604302</v>
      </c>
    </row>
    <row r="12" spans="1:38">
      <c r="A12" t="s">
        <v>69</v>
      </c>
      <c r="B12">
        <v>0.05383626</v>
      </c>
      <c r="C12">
        <v>0.00380342</v>
      </c>
      <c r="D12">
        <v>0.0563283</v>
      </c>
      <c r="E12">
        <v>0.00181508</v>
      </c>
      <c r="F12">
        <v>0.41807088</v>
      </c>
      <c r="G12">
        <v>0.02854286</v>
      </c>
      <c r="H12">
        <v>0.01376718</v>
      </c>
      <c r="I12">
        <v>0.00122488</v>
      </c>
      <c r="K12" t="s">
        <v>69</v>
      </c>
      <c r="L12">
        <v>631.655846966156</v>
      </c>
      <c r="M12">
        <v>450.1063663885821</v>
      </c>
      <c r="N12">
        <v>70</v>
      </c>
      <c r="O12">
        <v>10</v>
      </c>
      <c r="Q12" t="s">
        <v>69</v>
      </c>
      <c r="R12">
        <v>364.1</v>
      </c>
      <c r="S12">
        <v>155.12</v>
      </c>
      <c r="T12">
        <v>353.3</v>
      </c>
      <c r="U12">
        <v>11.08</v>
      </c>
      <c r="V12">
        <v>354.7</v>
      </c>
      <c r="W12">
        <v>20.44</v>
      </c>
      <c r="X12">
        <v>276.4</v>
      </c>
      <c r="Y12">
        <v>24.42</v>
      </c>
      <c r="AA12" t="s">
        <v>69</v>
      </c>
      <c r="AB12">
        <v>0.00061244</v>
      </c>
      <c r="AC12">
        <v>0.01376718</v>
      </c>
      <c r="AD12">
        <v>0.01427143</v>
      </c>
      <c r="AE12">
        <v>0.41807088</v>
      </c>
      <c r="AF12">
        <v>1.303169731235245</v>
      </c>
      <c r="AH12" t="s">
        <v>69</v>
      </c>
      <c r="AI12">
        <f>100*0.00061244/AVERAGE($AJ$3:$AJ$17)</f>
        <v>0</v>
      </c>
      <c r="AJ12">
        <v>72.63651670131428</v>
      </c>
      <c r="AK12">
        <f>100*0.01427143/AVERAGE($AL$3:$AL$17)</f>
        <v>0</v>
      </c>
      <c r="AL12">
        <v>2.391938898016528</v>
      </c>
    </row>
    <row r="13" spans="1:38">
      <c r="A13" t="s">
        <v>70</v>
      </c>
      <c r="B13">
        <v>0.17937024</v>
      </c>
      <c r="C13">
        <v>0.00875542</v>
      </c>
      <c r="D13">
        <v>0.48978382</v>
      </c>
      <c r="E13">
        <v>0.0142455</v>
      </c>
      <c r="F13">
        <v>12.11128712</v>
      </c>
      <c r="G13">
        <v>0.57803852</v>
      </c>
      <c r="H13">
        <v>0.12799101</v>
      </c>
      <c r="I13">
        <v>0.01119902</v>
      </c>
      <c r="K13" t="s">
        <v>70</v>
      </c>
      <c r="L13">
        <v>197.0916645027266</v>
      </c>
      <c r="M13">
        <v>192.6947053948754</v>
      </c>
      <c r="N13">
        <v>71</v>
      </c>
      <c r="O13">
        <v>11</v>
      </c>
      <c r="Q13" t="s">
        <v>70</v>
      </c>
      <c r="R13">
        <v>2647.1</v>
      </c>
      <c r="S13">
        <v>79.88</v>
      </c>
      <c r="T13">
        <v>2569.7</v>
      </c>
      <c r="U13">
        <v>61.64</v>
      </c>
      <c r="V13">
        <v>2613.1</v>
      </c>
      <c r="W13">
        <v>44.76</v>
      </c>
      <c r="X13">
        <v>2434.3</v>
      </c>
      <c r="Y13">
        <v>200.68</v>
      </c>
      <c r="AA13" t="s">
        <v>70</v>
      </c>
      <c r="AB13">
        <v>0.00559951</v>
      </c>
      <c r="AC13">
        <v>0.12799101</v>
      </c>
      <c r="AD13">
        <v>0.28901926</v>
      </c>
      <c r="AE13">
        <v>12.11128712</v>
      </c>
      <c r="AF13">
        <v>1.833302259306927</v>
      </c>
      <c r="AH13" t="s">
        <v>70</v>
      </c>
      <c r="AI13">
        <f>100*0.00559951/AVERAGE($AJ$3:$AJ$17)</f>
        <v>0</v>
      </c>
      <c r="AJ13">
        <v>7.813048744595422</v>
      </c>
      <c r="AK13">
        <f>100*0.28901926/AVERAGE($AL$3:$AL$17)</f>
        <v>0</v>
      </c>
      <c r="AL13">
        <v>0.08256760739728876</v>
      </c>
    </row>
    <row r="14" spans="1:38">
      <c r="A14" t="s">
        <v>71</v>
      </c>
      <c r="B14">
        <v>0.12159556</v>
      </c>
      <c r="C14">
        <v>0.00539292</v>
      </c>
      <c r="D14">
        <v>0.34821829</v>
      </c>
      <c r="E14">
        <v>0.009363059999999999</v>
      </c>
      <c r="F14">
        <v>5.83740377</v>
      </c>
      <c r="G14">
        <v>0.25509782</v>
      </c>
      <c r="H14">
        <v>0.1039528</v>
      </c>
      <c r="I14">
        <v>0.00825774</v>
      </c>
      <c r="K14" t="s">
        <v>71</v>
      </c>
      <c r="L14">
        <v>209.5923136847572</v>
      </c>
      <c r="M14">
        <v>229.5023991400987</v>
      </c>
      <c r="N14">
        <v>72</v>
      </c>
      <c r="O14">
        <v>12</v>
      </c>
      <c r="Q14" t="s">
        <v>71</v>
      </c>
      <c r="R14">
        <v>1979.7</v>
      </c>
      <c r="S14">
        <v>77.95999999999999</v>
      </c>
      <c r="T14">
        <v>1926.1</v>
      </c>
      <c r="U14">
        <v>44.76</v>
      </c>
      <c r="V14">
        <v>1952</v>
      </c>
      <c r="W14">
        <v>37.88</v>
      </c>
      <c r="X14">
        <v>1998.9</v>
      </c>
      <c r="Y14">
        <v>151.2</v>
      </c>
      <c r="AA14" t="s">
        <v>71</v>
      </c>
      <c r="AB14">
        <v>0.00412887</v>
      </c>
      <c r="AC14">
        <v>0.1039528</v>
      </c>
      <c r="AD14">
        <v>0.12754891</v>
      </c>
      <c r="AE14">
        <v>5.83740377</v>
      </c>
      <c r="AF14">
        <v>1.817766100669908</v>
      </c>
      <c r="AH14" t="s">
        <v>71</v>
      </c>
      <c r="AI14">
        <f>100*0.00412887/AVERAGE($AJ$3:$AJ$17)</f>
        <v>0</v>
      </c>
      <c r="AJ14">
        <v>9.619750502150977</v>
      </c>
      <c r="AK14">
        <f>100*0.12754891/AVERAGE($AL$3:$AL$17)</f>
        <v>0</v>
      </c>
      <c r="AL14">
        <v>0.1713090338446813</v>
      </c>
    </row>
    <row r="15" spans="1:38">
      <c r="A15" t="s">
        <v>72</v>
      </c>
      <c r="B15">
        <v>0.05693299</v>
      </c>
      <c r="C15">
        <v>0.00324924</v>
      </c>
      <c r="D15">
        <v>0.08152818000000001</v>
      </c>
      <c r="E15">
        <v>0.00231628</v>
      </c>
      <c r="F15">
        <v>0.63992387</v>
      </c>
      <c r="G15">
        <v>0.03552302</v>
      </c>
      <c r="H15">
        <v>0.0265804</v>
      </c>
      <c r="I15">
        <v>0.00200344</v>
      </c>
      <c r="K15" t="s">
        <v>72</v>
      </c>
      <c r="L15">
        <v>64.90435384748551</v>
      </c>
      <c r="M15">
        <v>155.9901688742021</v>
      </c>
      <c r="N15">
        <v>73</v>
      </c>
      <c r="O15">
        <v>13</v>
      </c>
      <c r="Q15" t="s">
        <v>72</v>
      </c>
      <c r="R15">
        <v>488.3</v>
      </c>
      <c r="S15">
        <v>124.78</v>
      </c>
      <c r="T15">
        <v>505.2</v>
      </c>
      <c r="U15">
        <v>13.8</v>
      </c>
      <c r="V15">
        <v>502.3</v>
      </c>
      <c r="W15">
        <v>22</v>
      </c>
      <c r="X15">
        <v>530.2</v>
      </c>
      <c r="Y15">
        <v>39.44</v>
      </c>
      <c r="AA15" t="s">
        <v>72</v>
      </c>
      <c r="AB15">
        <v>0.00100172</v>
      </c>
      <c r="AC15">
        <v>0.0265804</v>
      </c>
      <c r="AD15">
        <v>0.01776151</v>
      </c>
      <c r="AE15">
        <v>0.63992387</v>
      </c>
      <c r="AF15">
        <v>1.357792039525215</v>
      </c>
      <c r="AH15" t="s">
        <v>72</v>
      </c>
      <c r="AI15">
        <f>100*0.00100172/AVERAGE($AJ$3:$AJ$17)</f>
        <v>0</v>
      </c>
      <c r="AJ15">
        <v>37.62170621962047</v>
      </c>
      <c r="AK15">
        <f>100*0.01776151/AVERAGE($AL$3:$AL$17)</f>
        <v>0</v>
      </c>
      <c r="AL15">
        <v>1.562685886369577</v>
      </c>
    </row>
    <row r="16" spans="1:38">
      <c r="A16" t="s">
        <v>73</v>
      </c>
      <c r="B16">
        <v>0.1159955</v>
      </c>
      <c r="C16">
        <v>0.00539836</v>
      </c>
      <c r="D16">
        <v>0.34151149</v>
      </c>
      <c r="E16">
        <v>0.00956338</v>
      </c>
      <c r="F16">
        <v>5.46056604</v>
      </c>
      <c r="G16">
        <v>0.2494159</v>
      </c>
      <c r="H16">
        <v>0.09774176</v>
      </c>
      <c r="I16">
        <v>0.007928940000000001</v>
      </c>
      <c r="K16" t="s">
        <v>73</v>
      </c>
      <c r="L16">
        <v>80.73747078680863</v>
      </c>
      <c r="M16">
        <v>166.4494144242257</v>
      </c>
      <c r="N16">
        <v>74</v>
      </c>
      <c r="O16">
        <v>14</v>
      </c>
      <c r="Q16" t="s">
        <v>73</v>
      </c>
      <c r="R16">
        <v>1895.4</v>
      </c>
      <c r="S16">
        <v>82.54000000000001</v>
      </c>
      <c r="T16">
        <v>1893.9</v>
      </c>
      <c r="U16">
        <v>45.96</v>
      </c>
      <c r="V16">
        <v>1894.4</v>
      </c>
      <c r="W16">
        <v>39.2</v>
      </c>
      <c r="X16">
        <v>1884.9</v>
      </c>
      <c r="Y16">
        <v>146</v>
      </c>
      <c r="AA16" t="s">
        <v>73</v>
      </c>
      <c r="AB16">
        <v>0.00396447</v>
      </c>
      <c r="AC16">
        <v>0.09774176</v>
      </c>
      <c r="AD16">
        <v>0.12470795</v>
      </c>
      <c r="AE16">
        <v>5.46056604</v>
      </c>
      <c r="AF16">
        <v>1.776022667890149</v>
      </c>
      <c r="AH16" t="s">
        <v>73</v>
      </c>
      <c r="AI16">
        <f>100*0.00396447/AVERAGE($AJ$3:$AJ$17)</f>
        <v>0</v>
      </c>
      <c r="AJ16">
        <v>10.23104147091274</v>
      </c>
      <c r="AK16">
        <f>100*0.12470795/AVERAGE($AL$3:$AL$17)</f>
        <v>0</v>
      </c>
      <c r="AL16">
        <v>0.1831311978785262</v>
      </c>
    </row>
    <row r="17" spans="1:38">
      <c r="A17" t="s">
        <v>74</v>
      </c>
      <c r="B17">
        <v>0.11538436</v>
      </c>
      <c r="C17">
        <v>0.00433644</v>
      </c>
      <c r="D17">
        <v>0.3123807</v>
      </c>
      <c r="E17">
        <v>0.00791888</v>
      </c>
      <c r="F17">
        <v>4.96930408</v>
      </c>
      <c r="G17">
        <v>0.18634642</v>
      </c>
      <c r="H17">
        <v>0.09330571</v>
      </c>
      <c r="I17">
        <v>0.00584588</v>
      </c>
      <c r="K17" t="s">
        <v>74</v>
      </c>
      <c r="L17">
        <v>81.98736258980352</v>
      </c>
      <c r="M17">
        <v>138.5521128285366</v>
      </c>
      <c r="N17">
        <v>75</v>
      </c>
      <c r="O17">
        <v>15</v>
      </c>
      <c r="Q17" t="s">
        <v>74</v>
      </c>
      <c r="R17">
        <v>1885.9</v>
      </c>
      <c r="S17">
        <v>66.92</v>
      </c>
      <c r="T17">
        <v>1752.4</v>
      </c>
      <c r="U17">
        <v>38.9</v>
      </c>
      <c r="V17">
        <v>1814.1</v>
      </c>
      <c r="W17">
        <v>31.7</v>
      </c>
      <c r="X17">
        <v>1803</v>
      </c>
      <c r="Y17">
        <v>108.08</v>
      </c>
      <c r="AA17" t="s">
        <v>74</v>
      </c>
      <c r="AB17">
        <v>0.00292294</v>
      </c>
      <c r="AC17">
        <v>0.09330571</v>
      </c>
      <c r="AD17">
        <v>0.09317321000000001</v>
      </c>
      <c r="AE17">
        <v>4.96930408</v>
      </c>
      <c r="AF17">
        <v>1.670768171788287</v>
      </c>
      <c r="AH17" t="s">
        <v>74</v>
      </c>
      <c r="AI17">
        <f>100*0.00292294/AVERAGE($AJ$3:$AJ$17)</f>
        <v>0</v>
      </c>
      <c r="AJ17">
        <v>10.71745769899827</v>
      </c>
      <c r="AK17">
        <f>100*0.09317321/AVERAGE($AL$3:$AL$17)</f>
        <v>0</v>
      </c>
      <c r="AL17">
        <v>0.2012354212785465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Ratios raw</vt:lpstr>
      <vt:lpstr>Ages raw</vt:lpstr>
      <vt:lpstr>ToBeCommonLeadCorrected</vt:lpstr>
      <vt:lpstr>Report</vt:lpstr>
      <vt:lpstr>STDGJ</vt:lpstr>
      <vt:lpstr>91500</vt:lpstr>
      <vt:lpstr>MT</vt:lpstr>
      <vt:lpstr>INT1</vt:lpstr>
      <vt:lpstr>INT2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2017-10-13T09:10:06Z</dcterms:created>
  <dcterms:modified xsi:type="dcterms:W3CDTF">2017-10-13T09:10:06Z</dcterms:modified>
</cp:coreProperties>
</file>