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files\subv\jett\jett-core\templates\"/>
    </mc:Choice>
  </mc:AlternateContent>
  <bookViews>
    <workbookView xWindow="120" yWindow="36" windowWidth="17112" windowHeight="10236"/>
  </bookViews>
  <sheets>
    <sheet name="Formula Test" sheetId="1" r:id="rId1"/>
    <sheet name="Atlantic" sheetId="2" r:id="rId2"/>
    <sheet name="Central" r:id="rId14" sheetId="11"/>
    <sheet name="Southeast" r:id="rId15" sheetId="12"/>
    <sheet name="Northwest" r:id="rId16" sheetId="13"/>
    <sheet name="Pacific" r:id="rId17" sheetId="14"/>
    <sheet name="Southwest" r:id="rId18" sheetId="15"/>
    <sheet name="Empty" r:id="rId19" sheetId="16"/>
    <sheet name="Of Their Own" r:id="rId20" sheetId="17"/>
    <sheet name="MultiLevel" sheetId="3" r:id="rId3"/>
    <sheet name="Copy Right" sheetId="4" r:id="rId4"/>
    <sheet name="ReplaceTest" sheetId="5" r:id="rId5"/>
    <sheet name="Outside Reference" sheetId="6" r:id="rId6"/>
    <sheet name="MultiLevel2" sheetId="7" r:id="rId7"/>
    <sheet name="Grid" sheetId="8" r:id="rId8"/>
    <sheet name="TagParseInFormula" sheetId="9" r:id="rId9"/>
    <sheet name="NoSpaceAfterParen" sheetId="10" r:id="rId10"/>
  </sheets>
  <calcPr calcId="0"/>
</workbook>
</file>

<file path=xl/sharedStrings.xml><?xml version="1.0" encoding="utf-8"?>
<sst xmlns="http://schemas.openxmlformats.org/spreadsheetml/2006/main" count="3610" uniqueCount="645">
  <si>
    <t>The State of ${california.name}</t>
  </si>
  <si>
    <t>The State of ${nevada.name}</t>
  </si>
  <si>
    <t>County</t>
  </si>
  <si>
    <t>Population</t>
  </si>
  <si>
    <r>
      <t>Area (km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</si>
  <si>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Founded</t>
  </si>
  <si>
    <t>County Seat</t>
  </si>
  <si>
    <t>FIPS Code</t>
  </si>
  <si>
    <t>${california.counties.name}</t>
  </si>
  <si>
    <t>${california.counties.population}</t>
  </si>
  <si>
    <t>${california.counties.area}</t>
  </si>
  <si>
    <t>${california.counties.establishedYear}</t>
  </si>
  <si>
    <t>${california.counties.countySeat}</t>
  </si>
  <si>
    <t>${california.counties.fipsCode}</t>
  </si>
  <si>
    <t>${nevada.counties.name}</t>
  </si>
  <si>
    <t>${nevada.counties.population}</t>
  </si>
  <si>
    <t>${nevada.counties.area}</t>
  </si>
  <si>
    <t>${nevada.counties.establishedYear}</t>
  </si>
  <si>
    <t>${nevada.counties.countySeat}</t>
  </si>
  <si>
    <t>${nevada.counties.fipsCode}</t>
  </si>
  <si>
    <t>Totals</t>
  </si>
  <si>
    <t>$[SUM(B3)]</t>
  </si>
  <si>
    <t>$[SUM(C3)]</t>
  </si>
  <si>
    <t>$[SUM(H3)]</t>
  </si>
  <si>
    <t>$[SUM(I3)]</t>
  </si>
  <si>
    <t>Division: ${division.name}</t>
  </si>
  <si>
    <t>City</t>
  </si>
  <si>
    <t>Name</t>
  </si>
  <si>
    <t>Wins</t>
  </si>
  <si>
    <t>Losses</t>
  </si>
  <si>
    <t>Pct.</t>
  </si>
  <si>
    <t>${division.teams.city}</t>
  </si>
  <si>
    <t>${division.teams.name}</t>
  </si>
  <si>
    <t>${division.teams.wins}</t>
  </si>
  <si>
    <t>${division.teams.losses}</t>
  </si>
  <si>
    <t>${division.teams.pct}</t>
  </si>
  <si>
    <t>$[SUM(D3)]</t>
  </si>
  <si>
    <t>$[COUNTA(B3||$Z$1)]</t>
  </si>
  <si>
    <t>Games</t>
  </si>
  <si>
    <t>${team.name}</t>
  </si>
  <si>
    <t>${team.wins}</t>
  </si>
  <si>
    <t>${team.losses}</t>
  </si>
  <si>
    <t>Subtotals</t>
  </si>
  <si>
    <t>$[SUM(E3)]</t>
  </si>
  <si>
    <t xml:space="preserve">California Counties: </t>
  </si>
  <si>
    <t xml:space="preserve">Nevada Counties: </t>
  </si>
  <si>
    <t>$["Counties: "&amp;COUNTA(E3)]</t>
  </si>
  <si>
    <t>$["Counties: "&amp;COUNTA(K3)]</t>
  </si>
  <si>
    <t>$[SUM(C3,D3)]</t>
  </si>
  <si>
    <t>$[SUM(C3)/SUM(E3||1)]</t>
  </si>
  <si>
    <t>&lt;jt:forEach items="${divisionsList}" var="division"&gt;Division: ${division.name}</t>
  </si>
  <si>
    <t>&lt;jt:forEach items="${division.teams}" var="team"&gt;${team.city}</t>
  </si>
  <si>
    <t>${team.pct}&lt;/jt:forEach&gt;</t>
  </si>
  <si>
    <t>$[SUM(C3)/SUM(E3||1)]&lt;/jt:forEach&gt;</t>
  </si>
  <si>
    <t>&lt;jt:if test="true"&gt;$[COUNTA(B3||$Z$1)]</t>
  </si>
  <si>
    <t>$[SUM(C3)/SUM(E3||1)]&lt;/jt:if&gt;</t>
  </si>
  <si>
    <t>$[COUNTA('Formula Test'!$E$3)]</t>
  </si>
  <si>
    <t>$[COUNTA('Formula Test'!$K$3)]</t>
  </si>
  <si>
    <t>&lt;jt:for start="1" end="10" var="n" copyRight="true"&gt;${n}</t>
  </si>
  <si>
    <t>${2*n}</t>
  </si>
  <si>
    <t>$[SUM(A1+A2)]</t>
  </si>
  <si>
    <t>&lt;/jt:for&gt;</t>
  </si>
  <si>
    <t>&lt;jt:for start="1" end="10" var="n"&gt;${n}</t>
  </si>
  <si>
    <t>${two}</t>
  </si>
  <si>
    <t>&lt;jt:forEach items="${primes}" var="x"&gt;${x}</t>
  </si>
  <si>
    <t>$[A1 * B1]</t>
  </si>
  <si>
    <t>&lt;jt:forEach items="${morePrimes}" var="y"&gt;${y}</t>
  </si>
  <si>
    <t>$[A1 * B1 * D1]</t>
  </si>
  <si>
    <t>&lt;/jt:forEach&gt;&lt;/jt:forEach&gt;</t>
  </si>
  <si>
    <t>Population Different?</t>
  </si>
  <si>
    <t>$[B4 &lt;&gt; H4]</t>
  </si>
  <si>
    <t>Bracket Test</t>
  </si>
  <si>
    <t>$[TEXT(39300.625, "[h]")]</t>
  </si>
  <si>
    <t>Department</t>
  </si>
  <si>
    <t>Installation</t>
  </si>
  <si>
    <t>Job Cost</t>
  </si>
  <si>
    <t>Materials Cost</t>
  </si>
  <si>
    <t>Total Cost</t>
  </si>
  <si>
    <t>&lt;jt:forEach items="${workOrders}" var="workOrder" groupBy="department;location"&gt;${workOrder.obj.department} ${workOrder.obj.location}</t>
  </si>
  <si>
    <t>&lt;jt:forEach items="${workOrder.items}" var="wo" groupBy="installation"&gt;&lt;jt:forEach items="${wo.items}" var="detail"&gt;${detail.installation}</t>
  </si>
  <si>
    <t>${detail.jobAmt}</t>
  </si>
  <si>
    <t>${detail.matAmt}</t>
  </si>
  <si>
    <t>&lt;/jt:forEach&gt;</t>
  </si>
  <si>
    <t>${wo.obj.installation} Total:</t>
  </si>
  <si>
    <t>$[SUM(B4)]</t>
  </si>
  <si>
    <t>$[SUM(C4)]</t>
  </si>
  <si>
    <t>$[SUM(D4)]</t>
  </si>
  <si>
    <t>${workOrder.obj.department} ${workOrder.obj.location} Total:</t>
  </si>
  <si>
    <t>$[SUM(B5)]</t>
  </si>
  <si>
    <t>$[SUM(C5)]</t>
  </si>
  <si>
    <t>$[SUM(D5)]</t>
  </si>
  <si>
    <t>Grand Total:</t>
  </si>
  <si>
    <t>$[SUM(B7)]</t>
  </si>
  <si>
    <t>$[SUM(C7)]</t>
  </si>
  <si>
    <t>$[SUM(D7)]</t>
  </si>
  <si>
    <t>${detail.totAmt}</t>
  </si>
  <si>
    <t>$[SUM(B2)]</t>
  </si>
  <si>
    <t>$[SUM(C2)]</t>
  </si>
  <si>
    <t>Region</t>
  </si>
  <si>
    <t>&lt;jt:forEach items="${dates}" var="dateString" copyRight="true" indexVar="i"&gt;${dateString}&lt;/jt:forEach&gt;</t>
  </si>
  <si>
    <t>&lt;jt:forEach items="${regions}" var="region"&gt;${region.name}</t>
  </si>
  <si>
    <t>&lt;jt:forEach items="${region.salesFigures}" var="sales" copyRight="true"&gt;${sales}&lt;/jt:forEach&gt;</t>
  </si>
  <si>
    <t>&lt;jt:forEach items="${dates}" var="date" copyRight="true" indexVar="i"&gt;&lt;jt:formula text="SUM(OFFSET(B2, 0, ${i}, ${regions.size()}, 1))"/&gt;&lt;/jt:forEach&gt;</t>
  </si>
  <si>
    <t>&lt;jt:if test="true"&gt;</t>
  </si>
  <si>
    <t>$[MIN((N2&gt;=$P$1)*(N2&lt;$R$1))]</t>
  </si>
  <si>
    <t>&lt;/jt:if&gt;</t>
  </si>
  <si>
    <t>a</t>
  </si>
  <si>
    <t>b</t>
  </si>
  <si>
    <t>c</t>
  </si>
  <si>
    <t>result</t>
  </si>
  <si>
    <t>&lt;jt:for start="1" end="10" var="x"&gt;${x}</t>
  </si>
  <si>
    <t>${x+1}</t>
  </si>
  <si>
    <t>${x+2}</t>
  </si>
  <si>
    <t>$[A2-(IF(B2="-",0,B2)+C2)]</t>
  </si>
  <si>
    <t>The State of California</t>
  </si>
  <si>
    <t>The State of Nevada</t>
  </si>
  <si>
    <t>${california_counties__JettItem__.name}</t>
  </si>
  <si>
    <t>${california_counties__JettItem__.population}</t>
  </si>
  <si>
    <t>${california_counties__JettItem__.area}</t>
  </si>
  <si>
    <t>${california_counties__JettItem__.establishedYear}</t>
  </si>
  <si>
    <t>${california_counties__JettItem__.countySeat}</t>
  </si>
  <si>
    <t>${california_counties__JettItem__.fipsCode}</t>
  </si>
  <si>
    <t>${nevada_counties__JettItem__.name}</t>
  </si>
  <si>
    <t>${nevada_counties__JettItem__.population}</t>
  </si>
  <si>
    <t>${nevada_counties__JettItem__.area}</t>
  </si>
  <si>
    <t>${nevada_counties__JettItem__.establishedYear}</t>
  </si>
  <si>
    <t>${nevada_counties__JettItem__.countySeat}</t>
  </si>
  <si>
    <t>${nevada_counties__JettItem__.fipsCode}</t>
  </si>
  <si>
    <t>Los Angeles</t>
  </si>
  <si>
    <t>06037</t>
  </si>
  <si>
    <t>Clark</t>
  </si>
  <si>
    <t>Las Vegas</t>
  </si>
  <si>
    <t>32003</t>
  </si>
  <si>
    <t>San Diego</t>
  </si>
  <si>
    <t>06073</t>
  </si>
  <si>
    <t>Washoe</t>
  </si>
  <si>
    <t>Reno</t>
  </si>
  <si>
    <t>32031</t>
  </si>
  <si>
    <t>Orange</t>
  </si>
  <si>
    <t>Santa Ana</t>
  </si>
  <si>
    <t>06059</t>
  </si>
  <si>
    <t>Carson City</t>
  </si>
  <si>
    <t>32510</t>
  </si>
  <si>
    <t>Riverside</t>
  </si>
  <si>
    <t>06065</t>
  </si>
  <si>
    <t>Elko</t>
  </si>
  <si>
    <t>32007</t>
  </si>
  <si>
    <t>San Bernardino</t>
  </si>
  <si>
    <t>06071</t>
  </si>
  <si>
    <t>Douglas</t>
  </si>
  <si>
    <t>Minden</t>
  </si>
  <si>
    <t>32005</t>
  </si>
  <si>
    <t>Santa Clara</t>
  </si>
  <si>
    <t>06085</t>
  </si>
  <si>
    <t>Lyon</t>
  </si>
  <si>
    <t>Yerington</t>
  </si>
  <si>
    <t>32019</t>
  </si>
  <si>
    <t>Alameda</t>
  </si>
  <si>
    <t>Oakland</t>
  </si>
  <si>
    <t>06001</t>
  </si>
  <si>
    <t>Nye</t>
  </si>
  <si>
    <t>Tonopah</t>
  </si>
  <si>
    <t>32023</t>
  </si>
  <si>
    <t>Sacramento</t>
  </si>
  <si>
    <t>06067</t>
  </si>
  <si>
    <t>Churchill</t>
  </si>
  <si>
    <t>Fallon</t>
  </si>
  <si>
    <t>32001</t>
  </si>
  <si>
    <t>Contra Costa</t>
  </si>
  <si>
    <t>Martinez</t>
  </si>
  <si>
    <t>06013</t>
  </si>
  <si>
    <t>Humboldt</t>
  </si>
  <si>
    <t>Winnemucca</t>
  </si>
  <si>
    <t>32013</t>
  </si>
  <si>
    <t>Fresno</t>
  </si>
  <si>
    <t>06019</t>
  </si>
  <si>
    <t>White Pine</t>
  </si>
  <si>
    <t>Ely</t>
  </si>
  <si>
    <t>32033</t>
  </si>
  <si>
    <t>San Francisco</t>
  </si>
  <si>
    <t>06075</t>
  </si>
  <si>
    <t>Pershing</t>
  </si>
  <si>
    <t>Lovelock</t>
  </si>
  <si>
    <t>32027</t>
  </si>
  <si>
    <t>Ventura</t>
  </si>
  <si>
    <t>06111</t>
  </si>
  <si>
    <t>Lander</t>
  </si>
  <si>
    <t>Battle Mountain</t>
  </si>
  <si>
    <t>32015</t>
  </si>
  <si>
    <t>Kern</t>
  </si>
  <si>
    <t>Bakersfield</t>
  </si>
  <si>
    <t>06029</t>
  </si>
  <si>
    <t>Mineral</t>
  </si>
  <si>
    <t>Hawthorne</t>
  </si>
  <si>
    <t>32021</t>
  </si>
  <si>
    <t>San Mateo</t>
  </si>
  <si>
    <t>06081</t>
  </si>
  <si>
    <t>Lincoln</t>
  </si>
  <si>
    <t>Pioche</t>
  </si>
  <si>
    <t>32017</t>
  </si>
  <si>
    <t>San Joaquin</t>
  </si>
  <si>
    <t>Stockton</t>
  </si>
  <si>
    <t>06077</t>
  </si>
  <si>
    <t>Storey</t>
  </si>
  <si>
    <t>Virginia City</t>
  </si>
  <si>
    <t>32029</t>
  </si>
  <si>
    <t>Stanislaus</t>
  </si>
  <si>
    <t>Modesto</t>
  </si>
  <si>
    <t>06099</t>
  </si>
  <si>
    <t>Eureka</t>
  </si>
  <si>
    <t>32011</t>
  </si>
  <si>
    <t>Sonoma</t>
  </si>
  <si>
    <t>Santa Rosa</t>
  </si>
  <si>
    <t>06097</t>
  </si>
  <si>
    <t>Esmeralda</t>
  </si>
  <si>
    <t>Goldfield</t>
  </si>
  <si>
    <t>32009</t>
  </si>
  <si>
    <t>Tulare</t>
  </si>
  <si>
    <t>Visalia</t>
  </si>
  <si>
    <t>06107</t>
  </si>
  <si>
    <t>Santa Barbara</t>
  </si>
  <si>
    <t>06083</t>
  </si>
  <si>
    <t>Monterey</t>
  </si>
  <si>
    <t>Salinas</t>
  </si>
  <si>
    <t>06053</t>
  </si>
  <si>
    <t>Solano</t>
  </si>
  <si>
    <t>Fairfield</t>
  </si>
  <si>
    <t>06095</t>
  </si>
  <si>
    <t>Placer</t>
  </si>
  <si>
    <t>Auburn</t>
  </si>
  <si>
    <t>06061</t>
  </si>
  <si>
    <t>San Luis Obispo</t>
  </si>
  <si>
    <t>06079</t>
  </si>
  <si>
    <t>Santa Cruz</t>
  </si>
  <si>
    <t>06087</t>
  </si>
  <si>
    <t>Marin</t>
  </si>
  <si>
    <t>San Rafael</t>
  </si>
  <si>
    <t>06041</t>
  </si>
  <si>
    <t>Merced</t>
  </si>
  <si>
    <t>06047</t>
  </si>
  <si>
    <t>Butte</t>
  </si>
  <si>
    <t>Oroville</t>
  </si>
  <si>
    <t>06007</t>
  </si>
  <si>
    <t>Yolo</t>
  </si>
  <si>
    <t>Woodland</t>
  </si>
  <si>
    <t>06113</t>
  </si>
  <si>
    <t>Shasta</t>
  </si>
  <si>
    <t>Redding</t>
  </si>
  <si>
    <t>06089</t>
  </si>
  <si>
    <t>El Dorado</t>
  </si>
  <si>
    <t>Placerville</t>
  </si>
  <si>
    <t>06017</t>
  </si>
  <si>
    <t>Imperial</t>
  </si>
  <si>
    <t>El Centro</t>
  </si>
  <si>
    <t>06025</t>
  </si>
  <si>
    <t>Kings</t>
  </si>
  <si>
    <t>Hanford</t>
  </si>
  <si>
    <t>06031</t>
  </si>
  <si>
    <t>Madera</t>
  </si>
  <si>
    <t>06039</t>
  </si>
  <si>
    <t>Napa</t>
  </si>
  <si>
    <t>06055</t>
  </si>
  <si>
    <t>06023</t>
  </si>
  <si>
    <t>Nevada</t>
  </si>
  <si>
    <t>Nevada City</t>
  </si>
  <si>
    <t>06057</t>
  </si>
  <si>
    <t>Sutter</t>
  </si>
  <si>
    <t>06101</t>
  </si>
  <si>
    <t>Mendocino</t>
  </si>
  <si>
    <t>Ukiah</t>
  </si>
  <si>
    <t>06045</t>
  </si>
  <si>
    <t>Yuba</t>
  </si>
  <si>
    <t>06115</t>
  </si>
  <si>
    <t>Lake</t>
  </si>
  <si>
    <t>Lakeport</t>
  </si>
  <si>
    <t>06033</t>
  </si>
  <si>
    <t>Tehama</t>
  </si>
  <si>
    <t>Red Bluff</t>
  </si>
  <si>
    <t>06103</t>
  </si>
  <si>
    <t>San Benito</t>
  </si>
  <si>
    <t>Hollister</t>
  </si>
  <si>
    <t>06069</t>
  </si>
  <si>
    <t>Tuolumne</t>
  </si>
  <si>
    <t>06109</t>
  </si>
  <si>
    <t>Calaveras</t>
  </si>
  <si>
    <t>San Andreas</t>
  </si>
  <si>
    <t>06009</t>
  </si>
  <si>
    <t>Siskiyou</t>
  </si>
  <si>
    <t>Yreka</t>
  </si>
  <si>
    <t>06093</t>
  </si>
  <si>
    <t>Amador</t>
  </si>
  <si>
    <t>Jackson</t>
  </si>
  <si>
    <t>06005</t>
  </si>
  <si>
    <t>Lassen</t>
  </si>
  <si>
    <t>Susanville</t>
  </si>
  <si>
    <t>06035</t>
  </si>
  <si>
    <t>Del Norte</t>
  </si>
  <si>
    <t>Crescent City</t>
  </si>
  <si>
    <t>06015</t>
  </si>
  <si>
    <t>Glenn</t>
  </si>
  <si>
    <t>Willows</t>
  </si>
  <si>
    <t>06021</t>
  </si>
  <si>
    <t>Colusa</t>
  </si>
  <si>
    <t>06011</t>
  </si>
  <si>
    <t>Plumas</t>
  </si>
  <si>
    <t>Quincy</t>
  </si>
  <si>
    <t>06063</t>
  </si>
  <si>
    <t>Mariposa</t>
  </si>
  <si>
    <t>06043</t>
  </si>
  <si>
    <t>Inyo</t>
  </si>
  <si>
    <t>Independence</t>
  </si>
  <si>
    <t>06027</t>
  </si>
  <si>
    <t>Trinity</t>
  </si>
  <si>
    <t>Weaverville</t>
  </si>
  <si>
    <t>06105</t>
  </si>
  <si>
    <t>Mono</t>
  </si>
  <si>
    <t>Bridgeport</t>
  </si>
  <si>
    <t>06051</t>
  </si>
  <si>
    <t>Modoc</t>
  </si>
  <si>
    <t>Alturas</t>
  </si>
  <si>
    <t>06049</t>
  </si>
  <si>
    <t>Sierra</t>
  </si>
  <si>
    <t>Downieville</t>
  </si>
  <si>
    <t>06091</t>
  </si>
  <si>
    <t>Alpine</t>
  </si>
  <si>
    <t>Markleeville</t>
  </si>
  <si>
    <t>06003</t>
  </si>
  <si>
    <t>Division: Atlantic</t>
  </si>
  <si>
    <t>${division_teams__JettItem__.city}</t>
  </si>
  <si>
    <t>${division_teams__JettItem__.name}</t>
  </si>
  <si>
    <t>${division_teams__JettItem__.wins}</t>
  </si>
  <si>
    <t>${division_teams__JettItem__.losses}</t>
  </si>
  <si>
    <t>${division_teams__JettItem__.pct}</t>
  </si>
  <si>
    <t>$[SUM(C3,D3)][2,0]</t>
  </si>
  <si>
    <t>$[SUM(C3,D3)][2,1]</t>
  </si>
  <si>
    <t>$[SUM(C3,D3)][2,2]</t>
  </si>
  <si>
    <t>$[SUM(C3,D3)][2,3]</t>
  </si>
  <si>
    <t>$[SUM(C3,D3)][2,4]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</si>
  <si>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</si>
  <si>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</si>
  <si>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</si>
  <si>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</si>
  <si>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</si>
  <si>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</si>
  <si>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</si>
  <si>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</si>
  <si>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</si>
  <si>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</si>
  <si>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Division: Central</t>
  </si>
  <si>
    <t>$[SUM(C3,D3)][3,0]</t>
  </si>
  <si>
    <t>$[SUM(C3,D3)][3,1]</t>
  </si>
  <si>
    <t>$[SUM(C3,D3)][3,2]</t>
  </si>
  <si>
    <t>$[SUM(C3,D3)][3,3]</t>
  </si>
  <si>
    <t>$[SUM(C3,D3)][3,4]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</si>
  <si>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</si>
  <si>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</si>
  <si>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</si>
  <si>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</si>
  <si>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</si>
  <si>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</si>
  <si>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</si>
  <si>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</si>
  <si>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</si>
  <si>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</si>
  <si>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Division: Southeast</t>
  </si>
  <si>
    <t>$[SUM(C3,D3)][4,0]</t>
  </si>
  <si>
    <t>$[SUM(C3,D3)][4,1]</t>
  </si>
  <si>
    <t>$[SUM(C3,D3)][4,2]</t>
  </si>
  <si>
    <t>$[SUM(C3,D3)][4,3]</t>
  </si>
  <si>
    <t>$[SUM(C3,D3)][4,4]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</si>
  <si>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</si>
  <si>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</si>
  <si>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</si>
  <si>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</si>
  <si>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</si>
  <si>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</si>
  <si>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</si>
  <si>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</si>
  <si>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</si>
  <si>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</si>
  <si>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Division: Northwest</t>
  </si>
  <si>
    <t>$[SUM(C3,D3)][5,0]</t>
  </si>
  <si>
    <t>$[SUM(C3,D3)][5,1]</t>
  </si>
  <si>
    <t>$[SUM(C3,D3)][5,2]</t>
  </si>
  <si>
    <t>$[SUM(C3,D3)][5,3]</t>
  </si>
  <si>
    <t>$[SUM(C3,D3)][5,4]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</si>
  <si>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</si>
  <si>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</si>
  <si>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</si>
  <si>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</si>
  <si>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</si>
  <si>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</si>
  <si>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</si>
  <si>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</si>
  <si>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</si>
  <si>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</si>
  <si>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Division: Pacific</t>
  </si>
  <si>
    <t>$[SUM(C3,D3)][6,0]</t>
  </si>
  <si>
    <t>$[SUM(C3,D3)][6,1]</t>
  </si>
  <si>
    <t>$[SUM(C3,D3)][6,2]</t>
  </si>
  <si>
    <t>$[SUM(C3,D3)][6,3]</t>
  </si>
  <si>
    <t>$[SUM(C3,D3)][6,4]</t>
  </si>
  <si>
    <t>Lakers</t>
  </si>
  <si>
    <t>Phoenix</t>
  </si>
  <si>
    <t>Suns</t>
  </si>
  <si>
    <t>Golden State</t>
  </si>
  <si>
    <t>Warriors</t>
  </si>
  <si>
    <t>Clippers</t>
  </si>
  <si>
    <t>Division: Southwest</t>
  </si>
  <si>
    <t>$[SUM(C3,D3)][7,0]</t>
  </si>
  <si>
    <t>$[SUM(C3,D3)][7,1]</t>
  </si>
  <si>
    <t>$[SUM(C3,D3)][7,2]</t>
  </si>
  <si>
    <t>$[SUM(C3,D3)][7,3]</t>
  </si>
  <si>
    <t>$[SUM(C3,D3)][7,4]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</si>
  <si>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</si>
  <si>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</si>
  <si>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</si>
  <si>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</si>
  <si>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</si>
  <si>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</si>
  <si>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</si>
  <si>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</si>
  <si>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</si>
  <si>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</si>
  <si>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Division: Empty</t>
  </si>
  <si>
    <t>Division: Of Their Own</t>
  </si>
  <si>
    <t>$[SUM(C3,D3)][9,0]</t>
  </si>
  <si>
    <t>Harlem</t>
  </si>
  <si>
    <t>Globetrotters</t>
  </si>
  <si>
    <t>$[SUM(C3,D3)][10,0]</t>
  </si>
  <si>
    <t>$[COUNTA(B3||$Z$1)][10,0]</t>
  </si>
  <si>
    <t>$[SUM(C3)][10,0]</t>
  </si>
  <si>
    <t>$[SUM(D3)][10,0]</t>
  </si>
  <si>
    <t>$[SUM(E3)][10,0]</t>
  </si>
  <si>
    <t>$[SUM(C3)/SUM(E3||1)][10,0]</t>
  </si>
  <si>
    <t>$[SUM(C3,D3)][10,1]</t>
  </si>
  <si>
    <t>$[COUNTA(B3||$Z$1)][10,1]</t>
  </si>
  <si>
    <t>$[SUM(C3)][10,1]</t>
  </si>
  <si>
    <t>$[SUM(D3)][10,1]</t>
  </si>
  <si>
    <t>$[SUM(E3)][10,1]</t>
  </si>
  <si>
    <t>$[SUM(C3)/SUM(E3||1)][10,1]</t>
  </si>
  <si>
    <t>$[SUM(C3,D3)][10,2]</t>
  </si>
  <si>
    <t>$[COUNTA(B3||$Z$1)][10,2]</t>
  </si>
  <si>
    <t>$[SUM(C3)][10,2]</t>
  </si>
  <si>
    <t>$[SUM(D3)][10,2]</t>
  </si>
  <si>
    <t>$[SUM(E3)][10,2]</t>
  </si>
  <si>
    <t>$[SUM(C3)/SUM(E3||1)][10,2]</t>
  </si>
  <si>
    <t>$[SUM(C3,D3)][10,3]</t>
  </si>
  <si>
    <t>$[COUNTA(B3||$Z$1)][10,3]</t>
  </si>
  <si>
    <t>$[SUM(C3)][10,3]</t>
  </si>
  <si>
    <t>$[SUM(D3)][10,3]</t>
  </si>
  <si>
    <t>$[SUM(E3)][10,3]</t>
  </si>
  <si>
    <t>$[SUM(C3)/SUM(E3||1)][10,3]</t>
  </si>
  <si>
    <t>$[SUM(C3,D3)][10,4]</t>
  </si>
  <si>
    <t>$[COUNTA(B3||$Z$1)][10,4]</t>
  </si>
  <si>
    <t>$[SUM(C3)][10,4]</t>
  </si>
  <si>
    <t>$[SUM(D3)][10,4]</t>
  </si>
  <si>
    <t>$[SUM(E3)][10,4]</t>
  </si>
  <si>
    <t>$[SUM(C3)/SUM(E3||1)][10,4]</t>
  </si>
  <si>
    <t>$[SUM(C3,D3)][10,5]</t>
  </si>
  <si>
    <t>$[COUNTA(B3||$Z$1)][10,5]</t>
  </si>
  <si>
    <t>$[SUM(C3)][10,5]</t>
  </si>
  <si>
    <t>$[SUM(D3)][10,5]</t>
  </si>
  <si>
    <t>$[SUM(E3)][10,5]</t>
  </si>
  <si>
    <t>$[SUM(C3)/SUM(E3||1)][10,5]</t>
  </si>
  <si>
    <t>$[SUM(C3,D3)][10,6]</t>
  </si>
  <si>
    <t>$[COUNTA(B3||$Z$1)][10,6]</t>
  </si>
  <si>
    <t>$[SUM(C3)][10,6]</t>
  </si>
  <si>
    <t>$[SUM(D3)][10,6]</t>
  </si>
  <si>
    <t>$[SUM(E3)][10,6]</t>
  </si>
  <si>
    <t>$[SUM(C3)/SUM(E3||1)][10,6]</t>
  </si>
  <si>
    <t>$[SUM(C3,D3)][10,7]</t>
  </si>
  <si>
    <t>$[COUNTA(B3||$Z$1)][10,7]</t>
  </si>
  <si>
    <t>$[SUM(C3)][10,7]</t>
  </si>
  <si>
    <t>$[SUM(D3)][10,7]</t>
  </si>
  <si>
    <t>$[SUM(E3)][10,7]</t>
  </si>
  <si>
    <t>$[SUM(C3)/SUM(E3||1)][10,7]</t>
  </si>
  <si>
    <t>${team.city}</t>
  </si>
  <si>
    <t>${team.pct}</t>
  </si>
  <si>
    <t>$[SUM(C3,D3)][10,0][11,0]</t>
  </si>
  <si>
    <t>$[SUM(C3,D3)][10,0][11,1]</t>
  </si>
  <si>
    <t>$[SUM(C3,D3)][10,0][11,2]</t>
  </si>
  <si>
    <t>$[SUM(C3,D3)][10,0][11,3]</t>
  </si>
  <si>
    <t>$[SUM(C3,D3)][10,0][11,4]</t>
  </si>
  <si>
    <t>$[SUM(C3,D3)][10,1][12,0]</t>
  </si>
  <si>
    <t>$[SUM(C3,D3)][10,1][12,1]</t>
  </si>
  <si>
    <t>$[SUM(C3,D3)][10,1][12,2]</t>
  </si>
  <si>
    <t>$[SUM(C3,D3)][10,1][12,3]</t>
  </si>
  <si>
    <t>$[SUM(C3,D3)][10,1][12,4]</t>
  </si>
  <si>
    <t>$[SUM(C3,D3)][10,2][13,0]</t>
  </si>
  <si>
    <t>$[SUM(C3,D3)][10,2][13,1]</t>
  </si>
  <si>
    <t>$[SUM(C3,D3)][10,2][13,2]</t>
  </si>
  <si>
    <t>$[SUM(C3,D3)][10,2][13,3]</t>
  </si>
  <si>
    <t>$[SUM(C3,D3)][10,2][13,4]</t>
  </si>
  <si>
    <t>$[SUM(C3,D3)][10,3][14,0]</t>
  </si>
  <si>
    <t>$[SUM(C3,D3)][10,3][14,1]</t>
  </si>
  <si>
    <t>$[SUM(C3,D3)][10,3][14,2]</t>
  </si>
  <si>
    <t>$[SUM(C3,D3)][10,3][14,3]</t>
  </si>
  <si>
    <t>$[SUM(C3,D3)][10,3][14,4]</t>
  </si>
  <si>
    <t>$[SUM(C3,D3)][10,4][15,0]</t>
  </si>
  <si>
    <t>$[SUM(C3,D3)][10,4][15,1]</t>
  </si>
  <si>
    <t>$[SUM(C3,D3)][10,4][15,2]</t>
  </si>
  <si>
    <t>$[SUM(C3,D3)][10,4][15,3]</t>
  </si>
  <si>
    <t>$[SUM(C3,D3)][10,4][15,4]</t>
  </si>
  <si>
    <t>$[SUM(C3,D3)][10,5][16,0]</t>
  </si>
  <si>
    <t>$[SUM(C3,D3)][10,5][16,1]</t>
  </si>
  <si>
    <t>$[SUM(C3,D3)][10,5][16,2]</t>
  </si>
  <si>
    <t>$[SUM(C3,D3)][10,5][16,3]</t>
  </si>
  <si>
    <t>$[SUM(C3,D3)][10,5][16,4]</t>
  </si>
  <si>
    <t>$[SUM(C3,D3)][10,7][18,0]</t>
  </si>
  <si>
    <t>${n}</t>
  </si>
  <si>
    <t/>
  </si>
  <si>
    <t>$[SUM(A1+A2)][19,0]</t>
  </si>
  <si>
    <t>$[SUM(A1+A2)][19,1]</t>
  </si>
  <si>
    <t>$[SUM(A1+A2)][19,2]</t>
  </si>
  <si>
    <t>$[SUM(A1+A2)][19,3]</t>
  </si>
  <si>
    <t>$[SUM(A1+A2)][19,4]</t>
  </si>
  <si>
    <t>$[SUM(A1+A2)][19,5]</t>
  </si>
  <si>
    <t>$[SUM(A1+A2)][19,6]</t>
  </si>
  <si>
    <t>$[SUM(A1+A2)][19,7]</t>
  </si>
  <si>
    <t>$[SUM(A1+A2)][19,8]</t>
  </si>
  <si>
    <t>$[SUM(A1+A2)][19,9]</t>
  </si>
  <si>
    <t>$[SUM(A1+A2)][20,0]</t>
  </si>
  <si>
    <t>$[SUM(A1+A2)][20,1]</t>
  </si>
  <si>
    <t>$[SUM(A1+A2)][20,2]</t>
  </si>
  <si>
    <t>$[SUM(A1+A2)][20,3]</t>
  </si>
  <si>
    <t>$[SUM(A1+A2)][20,4]</t>
  </si>
  <si>
    <t>$[SUM(A1+A2)][20,5]</t>
  </si>
  <si>
    <t>$[SUM(A1+A2)][20,6]</t>
  </si>
  <si>
    <t>$[SUM(A1+A2)][20,7]</t>
  </si>
  <si>
    <t>$[SUM(A1+A2)][20,8]</t>
  </si>
  <si>
    <t>$[SUM(A1+A2)][20,9]</t>
  </si>
  <si>
    <t>${x}</t>
  </si>
  <si>
    <t>$[A1 * B1][21,0]</t>
  </si>
  <si>
    <t>$[A1 * B1 * D1][21,0]</t>
  </si>
  <si>
    <t>$[A1 * B1][21,1]</t>
  </si>
  <si>
    <t>$[A1 * B1 * D1][21,1]</t>
  </si>
  <si>
    <t>$[A1 * B1][21,2]</t>
  </si>
  <si>
    <t>$[A1 * B1 * D1][21,2]</t>
  </si>
  <si>
    <t>${y}</t>
  </si>
  <si>
    <t>$[A1 * B1 * D1][21,0][22,0]</t>
  </si>
  <si>
    <t>$[A1 * B1 * D1][21,0][22,1]</t>
  </si>
  <si>
    <t>$[A1 * B1 * D1][21,0][22,2]</t>
  </si>
  <si>
    <t>$[A1 * B1 * D1][21,0][22,3]</t>
  </si>
  <si>
    <t>$[A1 * B1 * D1][21,1][23,0]</t>
  </si>
  <si>
    <t>$[A1 * B1 * D1][21,1][23,1]</t>
  </si>
  <si>
    <t>$[A1 * B1 * D1][21,1][23,2]</t>
  </si>
  <si>
    <t>$[A1 * B1 * D1][21,1][23,3]</t>
  </si>
  <si>
    <t>$[A1 * B1 * D1][21,2][24,0]</t>
  </si>
  <si>
    <t>$[A1 * B1 * D1][21,2][24,1]</t>
  </si>
  <si>
    <t>$[A1 * B1 * D1][21,2][24,2]</t>
  </si>
  <si>
    <t>$[A1 * B1 * D1][21,2][24,3]</t>
  </si>
  <si>
    <t>${workOrder.obj.department} ${workOrder.obj.location}</t>
  </si>
  <si>
    <t>$[SUM(B4)][25,0]</t>
  </si>
  <si>
    <t>$[SUM(C4)][25,0]</t>
  </si>
  <si>
    <t>$[SUM(D4)][25,0]</t>
  </si>
  <si>
    <t>$[SUM(B5)][25,0]</t>
  </si>
  <si>
    <t>$[SUM(C5)][25,0]</t>
  </si>
  <si>
    <t>$[SUM(D5)][25,0]</t>
  </si>
  <si>
    <t>$[SUM(B4)][25,1]</t>
  </si>
  <si>
    <t>$[SUM(C4)][25,1]</t>
  </si>
  <si>
    <t>$[SUM(D4)][25,1]</t>
  </si>
  <si>
    <t>$[SUM(B5)][25,1]</t>
  </si>
  <si>
    <t>$[SUM(C5)][25,1]</t>
  </si>
  <si>
    <t>$[SUM(D5)][25,1]</t>
  </si>
  <si>
    <t>$[SUM(B4)][25,2]</t>
  </si>
  <si>
    <t>$[SUM(C4)][25,2]</t>
  </si>
  <si>
    <t>$[SUM(D4)][25,2]</t>
  </si>
  <si>
    <t>$[SUM(B5)][25,2]</t>
  </si>
  <si>
    <t>$[SUM(C5)][25,2]</t>
  </si>
  <si>
    <t>$[SUM(D5)][25,2]</t>
  </si>
  <si>
    <t>$[SUM(B4)][25,3]</t>
  </si>
  <si>
    <t>$[SUM(C4)][25,3]</t>
  </si>
  <si>
    <t>$[SUM(D4)][25,3]</t>
  </si>
  <si>
    <t>$[SUM(B5)][25,3]</t>
  </si>
  <si>
    <t>$[SUM(C5)][25,3]</t>
  </si>
  <si>
    <t>$[SUM(D5)][25,3]</t>
  </si>
  <si>
    <t>Hardware 6th floor</t>
  </si>
  <si>
    <t>&lt;jt:forEach items="${wo.items}" var="detail"&gt;${detail.installation}</t>
  </si>
  <si>
    <t>$[SUM(B4)][25,0][26,0]</t>
  </si>
  <si>
    <t>$[SUM(C4)][25,0][26,0]</t>
  </si>
  <si>
    <t>$[SUM(D4)][25,0][26,0]</t>
  </si>
  <si>
    <t>$[SUM(B4)][25,0][26,1]</t>
  </si>
  <si>
    <t>$[SUM(C4)][25,0][26,1]</t>
  </si>
  <si>
    <t>$[SUM(D4)][25,0][26,1]</t>
  </si>
  <si>
    <t>${detail.installation}</t>
  </si>
  <si>
    <t>Linux Computers</t>
  </si>
  <si>
    <t>Linux Computers Total:</t>
  </si>
  <si>
    <t>Windows Computers</t>
  </si>
  <si>
    <t>Windows Computers Total:</t>
  </si>
  <si>
    <t>Hardware 6th floor Total:</t>
  </si>
  <si>
    <t>Hardware 7th floor</t>
  </si>
  <si>
    <t>$[SUM(B4)][25,1][29,0]</t>
  </si>
  <si>
    <t>$[SUM(C4)][25,1][29,0]</t>
  </si>
  <si>
    <t>$[SUM(D4)][25,1][29,0]</t>
  </si>
  <si>
    <t>$[SUM(B4)][25,1][29,1]</t>
  </si>
  <si>
    <t>$[SUM(C4)][25,1][29,1]</t>
  </si>
  <si>
    <t>$[SUM(D4)][25,1][29,1]</t>
  </si>
  <si>
    <t>Hardware 7th floor Total:</t>
  </si>
  <si>
    <t>Software 6th floor</t>
  </si>
  <si>
    <t>$[SUM(B4)][25,2][32,0]</t>
  </si>
  <si>
    <t>$[SUM(C4)][25,2][32,0]</t>
  </si>
  <si>
    <t>$[SUM(D4)][25,2][32,0]</t>
  </si>
  <si>
    <t>$[SUM(B4)][25,2][32,1]</t>
  </si>
  <si>
    <t>$[SUM(C4)][25,2][32,1]</t>
  </si>
  <si>
    <t>$[SUM(D4)][25,2][32,1]</t>
  </si>
  <si>
    <t>MS Office</t>
  </si>
  <si>
    <t>MS Office Total:</t>
  </si>
  <si>
    <t>Open Office</t>
  </si>
  <si>
    <t>Open Office Total:</t>
  </si>
  <si>
    <t>Software 6th floor Total:</t>
  </si>
  <si>
    <t>Software 7th floor</t>
  </si>
  <si>
    <t>$[SUM(B4)][25,3][35,0]</t>
  </si>
  <si>
    <t>$[SUM(C4)][25,3][35,0]</t>
  </si>
  <si>
    <t>$[SUM(D4)][25,3][35,0]</t>
  </si>
  <si>
    <t>$[SUM(B4)][25,3][35,1]</t>
  </si>
  <si>
    <t>$[SUM(C4)][25,3][35,1]</t>
  </si>
  <si>
    <t>$[SUM(D4)][25,3][35,1]</t>
  </si>
  <si>
    <t>Software 7th floor Total:</t>
  </si>
  <si>
    <t>${dateString}&lt;/jt:forEach&gt;</t>
  </si>
  <si>
    <t>${dateString}</t>
  </si>
  <si>
    <t>1/1/2015</t>
  </si>
  <si>
    <t>2/1/2015</t>
  </si>
  <si>
    <t>3/1/2015</t>
  </si>
  <si>
    <t>${region.name}</t>
  </si>
  <si>
    <t>$[SUM(B2)][39,0]</t>
  </si>
  <si>
    <t>$[SUM(B2)][39,1]</t>
  </si>
  <si>
    <t>$[SUM(B2)][39,2]</t>
  </si>
  <si>
    <t>USA</t>
  </si>
  <si>
    <t>${sales}&lt;/jt:forEach&gt;</t>
  </si>
  <si>
    <t>${sales}</t>
  </si>
  <si>
    <t>ASIA</t>
  </si>
  <si>
    <t>EMEA</t>
  </si>
  <si>
    <t>&lt;jt:formula text="SUM(OFFSET(B2, 0, ${i}, ${regions.size()}, 1))"/&gt;&lt;/jt:forEach&gt;</t>
  </si>
  <si>
    <t>&lt;jt:formula text="SUM(OFFSET(B2, 0, ${i}, ${regions.size()}, 1))"/&gt;</t>
  </si>
  <si>
    <t>$[A2-(IF(B2="-",0,B2)+C2)][44,0]</t>
  </si>
  <si>
    <t>$[A2-(IF(B2="-",0,B2)+C2)][44,1]</t>
  </si>
  <si>
    <t>$[A2-(IF(B2="-",0,B2)+C2)][44,2]</t>
  </si>
  <si>
    <t>$[A2-(IF(B2="-",0,B2)+C2)][44,3]</t>
  </si>
  <si>
    <t>$[A2-(IF(B2="-",0,B2)+C2)][44,4]</t>
  </si>
  <si>
    <t>$[A2-(IF(B2="-",0,B2)+C2)][44,5]</t>
  </si>
  <si>
    <t>$[A2-(IF(B2="-",0,B2)+C2)][44,6]</t>
  </si>
  <si>
    <t>$[A2-(IF(B2="-",0,B2)+C2)][44,7]</t>
  </si>
  <si>
    <t>$[A2-(IF(B2="-",0,B2)+C2)][44,8]</t>
  </si>
  <si>
    <t>$[A2-(IF(B2="-",0,B2)+C2)][44,9]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</si>
</sst>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4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4" xfId="0" applyFont="1" applyFill="1" applyBorder="1"/>
    <xf numFmtId="0" fontId="1" fillId="3" borderId="4" xfId="0" applyFont="1" applyFill="1" applyBorder="1"/>
    <xf numFmtId="0" fontId="0" fillId="4" borderId="4" xfId="0" applyFill="1" applyBorder="1"/>
    <xf numFmtId="3" fontId="0" fillId="4" borderId="4" xfId="0" applyNumberFormat="1" applyFill="1" applyBorder="1"/>
    <xf numFmtId="0" fontId="0" fillId="5" borderId="4" xfId="0" applyFill="1" applyBorder="1"/>
    <xf numFmtId="3" fontId="0" fillId="5" borderId="4" xfId="0" applyNumberFormat="1" applyFill="1" applyBorder="1"/>
    <xf numFmtId="0" fontId="1" fillId="0" borderId="4" xfId="0" applyFont="1" applyBorder="1"/>
    <xf numFmtId="164" fontId="0" fillId="4" borderId="4" xfId="0" applyNumberFormat="1" applyFill="1" applyBorder="1"/>
    <xf numFmtId="0" fontId="0" fillId="0" borderId="4" xfId="0" applyBorder="1"/>
    <xf numFmtId="3" fontId="0" fillId="0" borderId="4" xfId="0" applyNumberFormat="1" applyBorder="1"/>
    <xf numFmtId="164" fontId="0" fillId="0" borderId="4" xfId="0" applyNumberFormat="1" applyBorder="1"/>
    <xf numFmtId="3" fontId="1" fillId="0" borderId="4" xfId="0" applyNumberFormat="1" applyFont="1" applyBorder="1"/>
    <xf numFmtId="164" fontId="1" fillId="0" borderId="4" xfId="0" applyNumberFormat="1" applyFont="1" applyBorder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theme/theme1.xml" Type="http://schemas.openxmlformats.org/officeDocument/2006/relationships/theme"/>
    <Relationship Id="rId12" Target="styles.xml" Type="http://schemas.openxmlformats.org/officeDocument/2006/relationships/styles"/>
    <Relationship Id="rId13" Target="sharedStrings.xml" Type="http://schemas.openxmlformats.org/officeDocument/2006/relationships/sharedStrings"/>
    <Relationship Id="rId14" Target="worksheets/sheet11.xml" Type="http://schemas.openxmlformats.org/officeDocument/2006/relationships/worksheet"/>
    <Relationship Id="rId15" Target="worksheets/sheet12.xml" Type="http://schemas.openxmlformats.org/officeDocument/2006/relationships/worksheet"/>
    <Relationship Id="rId16" Target="worksheets/sheet13.xml" Type="http://schemas.openxmlformats.org/officeDocument/2006/relationships/worksheet"/>
    <Relationship Id="rId17" Target="worksheets/sheet14.xml" Type="http://schemas.openxmlformats.org/officeDocument/2006/relationships/worksheet"/>
    <Relationship Id="rId18" Target="worksheets/sheet15.xml" Type="http://schemas.openxmlformats.org/officeDocument/2006/relationships/worksheet"/>
    <Relationship Id="rId19" Target="worksheets/sheet16.xml" Type="http://schemas.openxmlformats.org/officeDocument/2006/relationships/worksheet"/>
    <Relationship Id="rId2" Target="worksheets/sheet2.xml" Type="http://schemas.openxmlformats.org/officeDocument/2006/relationships/worksheet"/>
    <Relationship Id="rId20" Target="worksheets/sheet17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5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6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17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F1"/>
    </sheetView>
  </sheetViews>
  <sheetFormatPr defaultRowHeight="14.4" x14ac:dyDescent="0.3"/>
  <cols>
    <col min="1" max="1" customWidth="true" width="14.6640625" collapsed="false"/>
    <col min="2" max="2" bestFit="true" customWidth="true" width="10.6640625" collapsed="false"/>
    <col min="3" max="3" bestFit="true" customWidth="true" width="10.44140625" collapsed="false"/>
    <col min="4" max="4" bestFit="true" customWidth="true" width="8.88671875" collapsed="false"/>
    <col min="5" max="5" customWidth="true" width="14.6640625" collapsed="false"/>
    <col min="6" max="6" bestFit="true" customWidth="true" width="9.6640625" collapsed="false"/>
    <col min="7" max="7" customWidth="true" width="14.6640625" collapsed="false"/>
    <col min="8" max="8" bestFit="true" customWidth="true" width="10.6640625" collapsed="false"/>
    <col min="9" max="9" bestFit="true" customWidth="true" width="10.44140625" collapsed="false"/>
    <col min="10" max="10" bestFit="true" customWidth="true" width="8.88671875" collapsed="false"/>
    <col min="11" max="11" customWidth="true" width="14.6640625" collapsed="false"/>
    <col min="12" max="12" bestFit="true" customWidth="true" width="9.6640625" collapsed="false"/>
  </cols>
  <sheetData>
    <row r="1" spans="1:12" x14ac:dyDescent="0.3">
      <c r="A1" s="19" t="s">
        <v>114</v>
      </c>
      <c r="B1" s="19"/>
      <c r="C1" s="19"/>
      <c r="D1" s="19"/>
      <c r="E1" s="19"/>
      <c r="F1" s="20"/>
      <c r="G1" s="21" t="s">
        <v>115</v>
      </c>
      <c r="H1" s="19"/>
      <c r="I1" s="19"/>
      <c r="J1" s="19"/>
      <c r="K1" s="19"/>
      <c r="L1" s="20"/>
    </row>
    <row r="2" spans="1:12" ht="16.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</row>
    <row r="3" spans="1:12" x14ac:dyDescent="0.3">
      <c r="A3" s="3" t="s">
        <v>128</v>
      </c>
      <c r="B3" s="4" t="n">
        <v>1.036385E7</v>
      </c>
      <c r="C3" s="4" t="n">
        <v>10515.0</v>
      </c>
      <c r="D3" s="3" t="n">
        <v>1850.0</v>
      </c>
      <c r="E3" s="3" t="s">
        <v>128</v>
      </c>
      <c r="F3" s="3" t="s">
        <v>129</v>
      </c>
      <c r="G3" s="5" t="s">
        <v>130</v>
      </c>
      <c r="H3" s="6" t="n">
        <v>1375765.0</v>
      </c>
      <c r="I3" s="6" t="n">
        <v>20489.0</v>
      </c>
      <c r="J3" s="5" t="n">
        <v>1908.0</v>
      </c>
      <c r="K3" s="5" t="s">
        <v>131</v>
      </c>
      <c r="L3" s="5" t="s">
        <v>132</v>
      </c>
    </row>
    <row r="4" spans="1:12" x14ac:dyDescent="0.3" ht="14.4" customHeight="true">
      <c r="A4" s="3" t="s">
        <v>133</v>
      </c>
      <c r="B4" s="4" t="n">
        <v>3146274.0</v>
      </c>
      <c r="C4" s="4" t="n">
        <v>10888.0</v>
      </c>
      <c r="D4" s="3" t="n">
        <v>1850.0</v>
      </c>
      <c r="E4" s="3" t="s">
        <v>133</v>
      </c>
      <c r="F4" s="3" t="s">
        <v>134</v>
      </c>
      <c r="G4" s="5" t="s">
        <v>135</v>
      </c>
      <c r="H4" s="6" t="n">
        <v>339486.0</v>
      </c>
      <c r="I4" s="6" t="n">
        <v>16426.0</v>
      </c>
      <c r="J4" s="5" t="n">
        <v>1861.0</v>
      </c>
      <c r="K4" s="5" t="s">
        <v>136</v>
      </c>
      <c r="L4" s="5" t="s">
        <v>137</v>
      </c>
    </row>
    <row r="5" ht="14.4" customHeight="true">
      <c r="A5" s="3" t="s">
        <v>138</v>
      </c>
      <c r="B5" s="4" t="n">
        <v>3121251.0</v>
      </c>
      <c r="C5" s="4" t="n">
        <v>2046.0</v>
      </c>
      <c r="D5" s="3" t="n">
        <v>1889.0</v>
      </c>
      <c r="E5" s="3" t="s">
        <v>139</v>
      </c>
      <c r="F5" s="3" t="s">
        <v>140</v>
      </c>
      <c r="G5" s="5" t="s">
        <v>141</v>
      </c>
      <c r="H5" s="6" t="n">
        <v>52457.0</v>
      </c>
      <c r="I5" s="6" t="n">
        <v>373.0</v>
      </c>
      <c r="J5" s="5" t="n">
        <v>1969.0</v>
      </c>
      <c r="K5" s="5" t="s">
        <v>141</v>
      </c>
      <c r="L5" s="5" t="s">
        <v>142</v>
      </c>
    </row>
    <row r="6" spans="1:12" x14ac:dyDescent="0.3" ht="14.4" customHeight="true">
      <c r="A6" s="3" t="s">
        <v>143</v>
      </c>
      <c r="B6" s="4" t="n">
        <v>2088322.0</v>
      </c>
      <c r="C6" s="4" t="n">
        <v>18669.0</v>
      </c>
      <c r="D6" s="3" t="n">
        <v>1893.0</v>
      </c>
      <c r="E6" s="3" t="s">
        <v>143</v>
      </c>
      <c r="F6" s="3" t="s">
        <v>144</v>
      </c>
      <c r="G6" s="5" t="s">
        <v>145</v>
      </c>
      <c r="H6" s="6" t="n">
        <v>45291.0</v>
      </c>
      <c r="I6" s="6" t="n">
        <v>44501.0</v>
      </c>
      <c r="J6" s="5" t="n">
        <v>1869.0</v>
      </c>
      <c r="K6" s="5" t="s">
        <v>145</v>
      </c>
      <c r="L6" s="5" t="s">
        <v>146</v>
      </c>
    </row>
    <row r="7" spans="1:12" x14ac:dyDescent="0.3" ht="14.4" customHeight="true">
      <c r="A7" s="3" t="s">
        <v>147</v>
      </c>
      <c r="B7" s="4" t="n">
        <v>2055766.0</v>
      </c>
      <c r="C7" s="4" t="n">
        <v>51960.0</v>
      </c>
      <c r="D7" s="3" t="n">
        <v>1853.0</v>
      </c>
      <c r="E7" s="3" t="s">
        <v>147</v>
      </c>
      <c r="F7" s="3" t="s">
        <v>148</v>
      </c>
      <c r="G7" s="5" t="s">
        <v>149</v>
      </c>
      <c r="H7" s="6" t="n">
        <v>41259.0</v>
      </c>
      <c r="I7" s="6" t="n">
        <v>1839.0</v>
      </c>
      <c r="J7" s="5" t="n">
        <v>1861.0</v>
      </c>
      <c r="K7" s="5" t="s">
        <v>150</v>
      </c>
      <c r="L7" s="5" t="s">
        <v>151</v>
      </c>
    </row>
    <row r="8" ht="14.4" customHeight="true">
      <c r="A8" s="3" t="s">
        <v>152</v>
      </c>
      <c r="B8" s="4" t="n">
        <v>1837075.0</v>
      </c>
      <c r="C8" s="4" t="n">
        <v>3344.0</v>
      </c>
      <c r="D8" s="3" t="n">
        <v>1850.0</v>
      </c>
      <c r="E8" s="3" t="s">
        <v>152</v>
      </c>
      <c r="F8" s="3" t="s">
        <v>153</v>
      </c>
      <c r="G8" s="5" t="s">
        <v>154</v>
      </c>
      <c r="H8" s="6" t="n">
        <v>34501.0</v>
      </c>
      <c r="I8" s="6" t="n">
        <v>5164.0</v>
      </c>
      <c r="J8" s="5" t="n">
        <v>1861.0</v>
      </c>
      <c r="K8" s="5" t="s">
        <v>155</v>
      </c>
      <c r="L8" s="5" t="s">
        <v>156</v>
      </c>
    </row>
    <row r="9" ht="14.4" customHeight="true">
      <c r="A9" s="3" t="s">
        <v>157</v>
      </c>
      <c r="B9" s="4" t="n">
        <v>1543000.0</v>
      </c>
      <c r="C9" s="4" t="n">
        <v>1911.0</v>
      </c>
      <c r="D9" s="3" t="n">
        <v>1853.0</v>
      </c>
      <c r="E9" s="3" t="s">
        <v>158</v>
      </c>
      <c r="F9" s="3" t="s">
        <v>159</v>
      </c>
      <c r="G9" s="5" t="s">
        <v>160</v>
      </c>
      <c r="H9" s="6" t="n">
        <v>32485.0</v>
      </c>
      <c r="I9" s="6" t="n">
        <v>47001.0</v>
      </c>
      <c r="J9" s="5" t="n">
        <v>1864.0</v>
      </c>
      <c r="K9" s="5" t="s">
        <v>161</v>
      </c>
      <c r="L9" s="5" t="s">
        <v>162</v>
      </c>
    </row>
    <row r="10" ht="14.4" customHeight="true">
      <c r="A10" s="3" t="s">
        <v>163</v>
      </c>
      <c r="B10" s="4" t="n">
        <v>1424415.0</v>
      </c>
      <c r="C10" s="4" t="n">
        <v>2502.0</v>
      </c>
      <c r="D10" s="3" t="n">
        <v>1850.0</v>
      </c>
      <c r="E10" s="3" t="s">
        <v>163</v>
      </c>
      <c r="F10" s="3" t="s">
        <v>164</v>
      </c>
      <c r="G10" s="5" t="s">
        <v>165</v>
      </c>
      <c r="H10" s="6" t="n">
        <v>23982.0</v>
      </c>
      <c r="I10" s="6" t="n">
        <v>12766.0</v>
      </c>
      <c r="J10" s="5" t="n">
        <v>1861.0</v>
      </c>
      <c r="K10" s="5" t="s">
        <v>166</v>
      </c>
      <c r="L10" s="5" t="s">
        <v>167</v>
      </c>
    </row>
    <row r="11" ht="14.4" customHeight="true">
      <c r="A11" s="3" t="s">
        <v>168</v>
      </c>
      <c r="B11" s="4" t="n">
        <v>1051674.0</v>
      </c>
      <c r="C11" s="4" t="n">
        <v>1865.0</v>
      </c>
      <c r="D11" s="3" t="n">
        <v>1850.0</v>
      </c>
      <c r="E11" s="3" t="s">
        <v>169</v>
      </c>
      <c r="F11" s="3" t="s">
        <v>170</v>
      </c>
      <c r="G11" s="5" t="s">
        <v>171</v>
      </c>
      <c r="H11" s="6" t="n">
        <v>16106.0</v>
      </c>
      <c r="I11" s="6" t="n">
        <v>24988.0</v>
      </c>
      <c r="J11" s="5" t="n">
        <v>1861.0</v>
      </c>
      <c r="K11" s="5" t="s">
        <v>172</v>
      </c>
      <c r="L11" s="5" t="s">
        <v>173</v>
      </c>
    </row>
    <row r="12" ht="14.4" customHeight="true">
      <c r="A12" s="3" t="s">
        <v>174</v>
      </c>
      <c r="B12" s="4" t="n">
        <v>931098.0</v>
      </c>
      <c r="C12" s="4" t="n">
        <v>15444.0</v>
      </c>
      <c r="D12" s="3" t="n">
        <v>1856.0</v>
      </c>
      <c r="E12" s="3" t="s">
        <v>174</v>
      </c>
      <c r="F12" s="3" t="s">
        <v>175</v>
      </c>
      <c r="G12" s="5" t="s">
        <v>176</v>
      </c>
      <c r="H12" s="6" t="n">
        <v>9181.0</v>
      </c>
      <c r="I12" s="6" t="n">
        <v>22991.0</v>
      </c>
      <c r="J12" s="5" t="n">
        <v>1869.0</v>
      </c>
      <c r="K12" s="5" t="s">
        <v>177</v>
      </c>
      <c r="L12" s="5" t="s">
        <v>178</v>
      </c>
    </row>
    <row r="13" ht="14.4" customHeight="true">
      <c r="A13" s="3" t="s">
        <v>179</v>
      </c>
      <c r="B13" s="4" t="n">
        <v>845559.0</v>
      </c>
      <c r="C13" s="4" t="n">
        <v>122.0</v>
      </c>
      <c r="D13" s="3" t="n">
        <v>1850.0</v>
      </c>
      <c r="E13" s="3" t="s">
        <v>179</v>
      </c>
      <c r="F13" s="3" t="s">
        <v>180</v>
      </c>
      <c r="G13" s="5" t="s">
        <v>181</v>
      </c>
      <c r="H13" s="6" t="n">
        <v>6693.0</v>
      </c>
      <c r="I13" s="6" t="n">
        <v>15563.0</v>
      </c>
      <c r="J13" s="5" t="n">
        <v>1919.0</v>
      </c>
      <c r="K13" s="5" t="s">
        <v>182</v>
      </c>
      <c r="L13" s="5" t="s">
        <v>183</v>
      </c>
    </row>
    <row r="14" ht="14.4" customHeight="true">
      <c r="A14" s="3" t="s">
        <v>184</v>
      </c>
      <c r="B14" s="4" t="n">
        <v>831587.0</v>
      </c>
      <c r="C14" s="4" t="n">
        <v>4781.0</v>
      </c>
      <c r="D14" s="3" t="n">
        <v>1872.0</v>
      </c>
      <c r="E14" s="3" t="s">
        <v>184</v>
      </c>
      <c r="F14" s="3" t="s">
        <v>185</v>
      </c>
      <c r="G14" s="5" t="s">
        <v>186</v>
      </c>
      <c r="H14" s="6" t="n">
        <v>5794.0</v>
      </c>
      <c r="I14" s="6" t="n">
        <v>14229.0</v>
      </c>
      <c r="J14" s="5" t="n">
        <v>1861.0</v>
      </c>
      <c r="K14" s="5" t="s">
        <v>187</v>
      </c>
      <c r="L14" s="5" t="s">
        <v>188</v>
      </c>
    </row>
    <row r="15" ht="14.4" customHeight="true">
      <c r="A15" s="3" t="s">
        <v>189</v>
      </c>
      <c r="B15" s="4" t="n">
        <v>817517.0</v>
      </c>
      <c r="C15" s="4" t="n">
        <v>21088.0</v>
      </c>
      <c r="D15" s="3" t="n">
        <v>1866.0</v>
      </c>
      <c r="E15" s="3" t="s">
        <v>190</v>
      </c>
      <c r="F15" s="3" t="s">
        <v>191</v>
      </c>
      <c r="G15" s="5" t="s">
        <v>192</v>
      </c>
      <c r="H15" s="6" t="n">
        <v>5071.0</v>
      </c>
      <c r="I15" s="6" t="n">
        <v>9731.0</v>
      </c>
      <c r="J15" s="5" t="n">
        <v>1911.0</v>
      </c>
      <c r="K15" s="5" t="s">
        <v>193</v>
      </c>
      <c r="L15" s="5" t="s">
        <v>194</v>
      </c>
    </row>
    <row r="16" ht="14.4" customHeight="true">
      <c r="A16" s="3" t="s">
        <v>195</v>
      </c>
      <c r="B16" s="4" t="n">
        <v>739469.0</v>
      </c>
      <c r="C16" s="4" t="n">
        <v>1163.0</v>
      </c>
      <c r="D16" s="3" t="n">
        <v>1856.0</v>
      </c>
      <c r="E16" s="3" t="s">
        <v>195</v>
      </c>
      <c r="F16" s="3" t="s">
        <v>196</v>
      </c>
      <c r="G16" s="5" t="s">
        <v>197</v>
      </c>
      <c r="H16" s="6" t="n">
        <v>4165.0</v>
      </c>
      <c r="I16" s="6" t="n">
        <v>27545.0</v>
      </c>
      <c r="J16" s="5" t="n">
        <v>1866.0</v>
      </c>
      <c r="K16" s="5" t="s">
        <v>198</v>
      </c>
      <c r="L16" s="5" t="s">
        <v>199</v>
      </c>
    </row>
    <row r="17" ht="14.4" customHeight="true">
      <c r="A17" s="3" t="s">
        <v>200</v>
      </c>
      <c r="B17" s="4" t="n">
        <v>685660.0</v>
      </c>
      <c r="C17" s="4" t="n">
        <v>3623.0</v>
      </c>
      <c r="D17" s="3" t="n">
        <v>1850.0</v>
      </c>
      <c r="E17" s="3" t="s">
        <v>201</v>
      </c>
      <c r="F17" s="3" t="s">
        <v>202</v>
      </c>
      <c r="G17" s="5" t="s">
        <v>203</v>
      </c>
      <c r="H17" s="6" t="n">
        <v>3399.0</v>
      </c>
      <c r="I17" s="6" t="n">
        <v>684.0</v>
      </c>
      <c r="J17" s="5" t="n">
        <v>1861.0</v>
      </c>
      <c r="K17" s="5" t="s">
        <v>204</v>
      </c>
      <c r="L17" s="5" t="s">
        <v>205</v>
      </c>
    </row>
    <row r="18" ht="14.4" customHeight="true">
      <c r="A18" s="3" t="s">
        <v>206</v>
      </c>
      <c r="B18" s="4" t="n">
        <v>525903.0</v>
      </c>
      <c r="C18" s="4" t="n">
        <v>3872.0</v>
      </c>
      <c r="D18" s="3" t="n">
        <v>1854.0</v>
      </c>
      <c r="E18" s="3" t="s">
        <v>207</v>
      </c>
      <c r="F18" s="3" t="s">
        <v>208</v>
      </c>
      <c r="G18" s="5" t="s">
        <v>209</v>
      </c>
      <c r="H18" s="6" t="n">
        <v>1651.0</v>
      </c>
      <c r="I18" s="6" t="n">
        <v>10816.0</v>
      </c>
      <c r="J18" s="5" t="n">
        <v>1873.0</v>
      </c>
      <c r="K18" s="5" t="s">
        <v>209</v>
      </c>
      <c r="L18" s="5" t="s">
        <v>210</v>
      </c>
    </row>
    <row r="19" ht="14.4" customHeight="true">
      <c r="A19" s="3" t="s">
        <v>211</v>
      </c>
      <c r="B19" s="4" t="n">
        <v>484470.0</v>
      </c>
      <c r="C19" s="4" t="n">
        <v>4082.0</v>
      </c>
      <c r="D19" s="3" t="n">
        <v>1850.0</v>
      </c>
      <c r="E19" s="3" t="s">
        <v>212</v>
      </c>
      <c r="F19" s="3" t="s">
        <v>213</v>
      </c>
      <c r="G19" s="5" t="s">
        <v>214</v>
      </c>
      <c r="H19" s="6" t="n">
        <v>971.0</v>
      </c>
      <c r="I19" s="6" t="n">
        <v>9295.0</v>
      </c>
      <c r="J19" s="5" t="n">
        <v>1861.0</v>
      </c>
      <c r="K19" s="5" t="s">
        <v>215</v>
      </c>
      <c r="L19" s="5" t="s">
        <v>216</v>
      </c>
    </row>
    <row r="20" ht="14.4" customHeight="true">
      <c r="A20" s="3" t="s">
        <v>217</v>
      </c>
      <c r="B20" s="4" t="n">
        <v>435254.0</v>
      </c>
      <c r="C20" s="4" t="n">
        <v>12494.0</v>
      </c>
      <c r="D20" s="3" t="n">
        <v>1852.0</v>
      </c>
      <c r="E20" s="3" t="s">
        <v>218</v>
      </c>
      <c r="F20" s="3" t="s">
        <v>219</v>
      </c>
      <c r="G20" s="5"/>
      <c r="H20" s="6"/>
      <c r="I20" s="6"/>
      <c r="J20" s="5"/>
      <c r="K20" s="5"/>
      <c r="L20" s="5"/>
    </row>
    <row r="21" ht="14.4" customHeight="true">
      <c r="A21" s="3" t="s">
        <v>220</v>
      </c>
      <c r="B21" s="4" t="n">
        <v>428655.0</v>
      </c>
      <c r="C21" s="4" t="n">
        <v>7091.0</v>
      </c>
      <c r="D21" s="3" t="n">
        <v>1850.0</v>
      </c>
      <c r="E21" s="3" t="s">
        <v>220</v>
      </c>
      <c r="F21" s="3" t="s">
        <v>221</v>
      </c>
      <c r="G21" s="5"/>
      <c r="H21" s="6"/>
      <c r="I21" s="6"/>
      <c r="J21" s="5"/>
      <c r="K21" s="5"/>
      <c r="L21" s="5"/>
    </row>
    <row r="22" ht="14.4" customHeight="true">
      <c r="A22" s="3" t="s">
        <v>222</v>
      </c>
      <c r="B22" s="4" t="n">
        <v>428549.0</v>
      </c>
      <c r="C22" s="4" t="n">
        <v>8604.0</v>
      </c>
      <c r="D22" s="3" t="n">
        <v>1850.0</v>
      </c>
      <c r="E22" s="3" t="s">
        <v>223</v>
      </c>
      <c r="F22" s="3" t="s">
        <v>224</v>
      </c>
      <c r="G22" s="5"/>
      <c r="H22" s="6"/>
      <c r="I22" s="6"/>
      <c r="J22" s="5"/>
      <c r="K22" s="5"/>
      <c r="L22" s="5"/>
    </row>
    <row r="23" ht="14.4" customHeight="true">
      <c r="A23" s="3" t="s">
        <v>225</v>
      </c>
      <c r="B23" s="4" t="n">
        <v>426757.0</v>
      </c>
      <c r="C23" s="4" t="n">
        <v>2145.0</v>
      </c>
      <c r="D23" s="3" t="n">
        <v>1850.0</v>
      </c>
      <c r="E23" s="3" t="s">
        <v>226</v>
      </c>
      <c r="F23" s="3" t="s">
        <v>227</v>
      </c>
      <c r="G23" s="5"/>
      <c r="H23" s="6"/>
      <c r="I23" s="6"/>
      <c r="J23" s="5"/>
      <c r="K23" s="5"/>
      <c r="L23" s="5"/>
    </row>
    <row r="24" ht="14.4" customHeight="true">
      <c r="A24" s="3" t="s">
        <v>228</v>
      </c>
      <c r="B24" s="4" t="n">
        <v>333401.0</v>
      </c>
      <c r="C24" s="4" t="n">
        <v>3893.0</v>
      </c>
      <c r="D24" s="3" t="n">
        <v>1851.0</v>
      </c>
      <c r="E24" s="3" t="s">
        <v>229</v>
      </c>
      <c r="F24" s="3" t="s">
        <v>230</v>
      </c>
      <c r="G24" s="5"/>
      <c r="H24" s="6"/>
      <c r="I24" s="6"/>
      <c r="J24" s="5"/>
      <c r="K24" s="5"/>
      <c r="L24" s="5"/>
    </row>
    <row r="25" ht="14.4" customHeight="true">
      <c r="A25" s="3" t="s">
        <v>231</v>
      </c>
      <c r="B25" s="4" t="n">
        <v>269337.0</v>
      </c>
      <c r="C25" s="4" t="n">
        <v>8557.0</v>
      </c>
      <c r="D25" s="3" t="n">
        <v>1850.0</v>
      </c>
      <c r="E25" s="3" t="s">
        <v>231</v>
      </c>
      <c r="F25" s="3" t="s">
        <v>232</v>
      </c>
      <c r="G25" s="5"/>
      <c r="H25" s="6"/>
      <c r="I25" s="6"/>
      <c r="J25" s="5"/>
      <c r="K25" s="5"/>
      <c r="L25" s="5"/>
    </row>
    <row r="26" ht="14.4" customHeight="true">
      <c r="A26" s="3" t="s">
        <v>233</v>
      </c>
      <c r="B26" s="4" t="n">
        <v>266519.0</v>
      </c>
      <c r="C26" s="4" t="n">
        <v>1155.0</v>
      </c>
      <c r="D26" s="3" t="n">
        <v>1850.0</v>
      </c>
      <c r="E26" s="3" t="s">
        <v>233</v>
      </c>
      <c r="F26" s="3" t="s">
        <v>234</v>
      </c>
      <c r="G26" s="5"/>
      <c r="H26" s="6"/>
      <c r="I26" s="6"/>
      <c r="J26" s="5"/>
      <c r="K26" s="5"/>
      <c r="L26" s="5"/>
    </row>
    <row r="27" ht="14.4" customHeight="true">
      <c r="A27" s="3" t="s">
        <v>235</v>
      </c>
      <c r="B27" s="4" t="n">
        <v>257406.0</v>
      </c>
      <c r="C27" s="4" t="n">
        <v>1347.0</v>
      </c>
      <c r="D27" s="3" t="n">
        <v>1850.0</v>
      </c>
      <c r="E27" s="3" t="s">
        <v>236</v>
      </c>
      <c r="F27" s="3" t="s">
        <v>237</v>
      </c>
      <c r="G27" s="5"/>
      <c r="H27" s="6"/>
      <c r="I27" s="6"/>
      <c r="J27" s="5"/>
      <c r="K27" s="5"/>
      <c r="L27" s="5"/>
    </row>
    <row r="28" ht="14.4" customHeight="true">
      <c r="A28" s="3" t="s">
        <v>238</v>
      </c>
      <c r="B28" s="4" t="n">
        <v>255250.0</v>
      </c>
      <c r="C28" s="4" t="n">
        <v>4996.0</v>
      </c>
      <c r="D28" s="3" t="n">
        <v>1855.0</v>
      </c>
      <c r="E28" s="3" t="s">
        <v>238</v>
      </c>
      <c r="F28" s="3" t="s">
        <v>239</v>
      </c>
      <c r="G28" s="5"/>
      <c r="H28" s="6"/>
      <c r="I28" s="6"/>
      <c r="J28" s="5"/>
      <c r="K28" s="5"/>
      <c r="L28" s="5"/>
    </row>
    <row r="29" ht="14.4" customHeight="true">
      <c r="A29" s="3" t="s">
        <v>240</v>
      </c>
      <c r="B29" s="4" t="n">
        <v>220407.0</v>
      </c>
      <c r="C29" s="4" t="n">
        <v>4248.0</v>
      </c>
      <c r="D29" s="3" t="n">
        <v>1850.0</v>
      </c>
      <c r="E29" s="3" t="s">
        <v>241</v>
      </c>
      <c r="F29" s="3" t="s">
        <v>242</v>
      </c>
      <c r="G29" s="5"/>
      <c r="H29" s="6"/>
      <c r="I29" s="6"/>
      <c r="J29" s="5"/>
      <c r="K29" s="5"/>
      <c r="L29" s="5"/>
    </row>
    <row r="30" ht="14.4" customHeight="true">
      <c r="A30" s="3" t="s">
        <v>243</v>
      </c>
      <c r="B30" s="4" t="n">
        <v>199066.0</v>
      </c>
      <c r="C30" s="4" t="n">
        <v>2621.0</v>
      </c>
      <c r="D30" s="3" t="n">
        <v>1850.0</v>
      </c>
      <c r="E30" s="3" t="s">
        <v>244</v>
      </c>
      <c r="F30" s="3" t="s">
        <v>245</v>
      </c>
      <c r="G30" s="5"/>
      <c r="H30" s="6"/>
      <c r="I30" s="6"/>
      <c r="J30" s="5"/>
      <c r="K30" s="5"/>
      <c r="L30" s="5"/>
    </row>
    <row r="31" ht="14.4" customHeight="true">
      <c r="A31" s="3" t="s">
        <v>246</v>
      </c>
      <c r="B31" s="4" t="n">
        <v>182236.0</v>
      </c>
      <c r="C31" s="4" t="n">
        <v>9806.0</v>
      </c>
      <c r="D31" s="3" t="n">
        <v>1850.0</v>
      </c>
      <c r="E31" s="3" t="s">
        <v>247</v>
      </c>
      <c r="F31" s="3" t="s">
        <v>248</v>
      </c>
      <c r="G31" s="5"/>
      <c r="H31" s="6"/>
      <c r="I31" s="6"/>
      <c r="J31" s="5"/>
      <c r="K31" s="5"/>
      <c r="L31" s="5"/>
    </row>
    <row r="32" ht="14.4" customHeight="true">
      <c r="A32" s="3" t="s">
        <v>249</v>
      </c>
      <c r="B32" s="4" t="n">
        <v>179722.0</v>
      </c>
      <c r="C32" s="4" t="n">
        <v>4434.0</v>
      </c>
      <c r="D32" s="3" t="n">
        <v>1850.0</v>
      </c>
      <c r="E32" s="3" t="s">
        <v>250</v>
      </c>
      <c r="F32" s="3" t="s">
        <v>251</v>
      </c>
      <c r="G32" s="5"/>
      <c r="H32" s="6"/>
      <c r="I32" s="6"/>
      <c r="J32" s="5"/>
      <c r="K32" s="5"/>
      <c r="L32" s="5"/>
    </row>
    <row r="33" ht="14.4" customHeight="true">
      <c r="A33" s="3" t="s">
        <v>252</v>
      </c>
      <c r="B33" s="4" t="n">
        <v>176158.0</v>
      </c>
      <c r="C33" s="4" t="n">
        <v>10813.0</v>
      </c>
      <c r="D33" s="3" t="n">
        <v>1907.0</v>
      </c>
      <c r="E33" s="3" t="s">
        <v>253</v>
      </c>
      <c r="F33" s="3" t="s">
        <v>254</v>
      </c>
      <c r="G33" s="5"/>
      <c r="H33" s="6"/>
      <c r="I33" s="6"/>
      <c r="J33" s="5"/>
      <c r="K33" s="5"/>
      <c r="L33" s="5"/>
    </row>
    <row r="34" ht="14.4" customHeight="true">
      <c r="A34" s="3" t="s">
        <v>255</v>
      </c>
      <c r="B34" s="4" t="n">
        <v>154434.0</v>
      </c>
      <c r="C34" s="4" t="n">
        <v>3600.0</v>
      </c>
      <c r="D34" s="3" t="n">
        <v>1893.0</v>
      </c>
      <c r="E34" s="3" t="s">
        <v>256</v>
      </c>
      <c r="F34" s="3" t="s">
        <v>257</v>
      </c>
      <c r="G34" s="5"/>
      <c r="H34" s="6"/>
      <c r="I34" s="6"/>
      <c r="J34" s="5"/>
      <c r="K34" s="5"/>
      <c r="L34" s="5"/>
    </row>
    <row r="35" ht="14.4" customHeight="true">
      <c r="A35" s="3" t="s">
        <v>258</v>
      </c>
      <c r="B35" s="4" t="n">
        <v>150887.0</v>
      </c>
      <c r="C35" s="4" t="n">
        <v>5537.0</v>
      </c>
      <c r="D35" s="3" t="n">
        <v>1893.0</v>
      </c>
      <c r="E35" s="3" t="s">
        <v>258</v>
      </c>
      <c r="F35" s="3" t="s">
        <v>259</v>
      </c>
      <c r="G35" s="5"/>
      <c r="H35" s="6"/>
      <c r="I35" s="6"/>
      <c r="J35" s="5"/>
      <c r="K35" s="5"/>
      <c r="L35" s="5"/>
    </row>
    <row r="36" ht="14.4" customHeight="true">
      <c r="A36" s="3" t="s">
        <v>260</v>
      </c>
      <c r="B36" s="4" t="n">
        <v>136704.0</v>
      </c>
      <c r="C36" s="4" t="n">
        <v>1953.0</v>
      </c>
      <c r="D36" s="3" t="n">
        <v>1850.0</v>
      </c>
      <c r="E36" s="3" t="s">
        <v>260</v>
      </c>
      <c r="F36" s="3" t="s">
        <v>261</v>
      </c>
      <c r="G36" s="5"/>
      <c r="H36" s="6"/>
      <c r="I36" s="6"/>
      <c r="J36" s="5"/>
      <c r="K36" s="5"/>
      <c r="L36" s="5"/>
    </row>
    <row r="37" ht="14.4" customHeight="true">
      <c r="A37" s="3" t="s">
        <v>171</v>
      </c>
      <c r="B37" s="4" t="n">
        <v>132821.0</v>
      </c>
      <c r="C37" s="4" t="n">
        <v>9254.0</v>
      </c>
      <c r="D37" s="3" t="n">
        <v>1853.0</v>
      </c>
      <c r="E37" s="3" t="s">
        <v>209</v>
      </c>
      <c r="F37" s="3" t="s">
        <v>262</v>
      </c>
      <c r="G37" s="5"/>
      <c r="H37" s="6"/>
      <c r="I37" s="6"/>
      <c r="J37" s="5"/>
      <c r="K37" s="5"/>
      <c r="L37" s="5"/>
    </row>
    <row r="38" ht="14.4" customHeight="true">
      <c r="A38" s="3" t="s">
        <v>263</v>
      </c>
      <c r="B38" s="4" t="n">
        <v>99186.0</v>
      </c>
      <c r="C38" s="4" t="n">
        <v>2481.0</v>
      </c>
      <c r="D38" s="3" t="n">
        <v>1851.0</v>
      </c>
      <c r="E38" s="3" t="s">
        <v>264</v>
      </c>
      <c r="F38" s="3" t="s">
        <v>265</v>
      </c>
      <c r="G38" s="5"/>
      <c r="H38" s="6"/>
      <c r="I38" s="6"/>
      <c r="J38" s="5"/>
      <c r="K38" s="5"/>
      <c r="L38" s="5"/>
    </row>
    <row r="39" ht="14.4" customHeight="true">
      <c r="A39" s="3" t="s">
        <v>266</v>
      </c>
      <c r="B39" s="4" t="n">
        <v>95878.0</v>
      </c>
      <c r="C39" s="4" t="n">
        <v>1562.0</v>
      </c>
      <c r="D39" s="3" t="n">
        <v>1850.0</v>
      </c>
      <c r="E39" s="3" t="s">
        <v>266</v>
      </c>
      <c r="F39" s="3" t="s">
        <v>267</v>
      </c>
      <c r="G39" s="5"/>
      <c r="H39" s="6"/>
      <c r="I39" s="6"/>
      <c r="J39" s="5"/>
      <c r="K39" s="5"/>
      <c r="L39" s="5"/>
    </row>
    <row r="40" ht="14.4" customHeight="true">
      <c r="A40" s="3" t="s">
        <v>268</v>
      </c>
      <c r="B40" s="4" t="n">
        <v>90163.0</v>
      </c>
      <c r="C40" s="4" t="n">
        <v>9088.0</v>
      </c>
      <c r="D40" s="3" t="n">
        <v>1850.0</v>
      </c>
      <c r="E40" s="3" t="s">
        <v>269</v>
      </c>
      <c r="F40" s="3" t="s">
        <v>270</v>
      </c>
      <c r="G40" s="5"/>
      <c r="H40" s="6"/>
      <c r="I40" s="6"/>
      <c r="J40" s="5"/>
      <c r="K40" s="5"/>
      <c r="L40" s="5"/>
    </row>
    <row r="41" ht="14.4" customHeight="true">
      <c r="A41" s="3" t="s">
        <v>271</v>
      </c>
      <c r="B41" s="4" t="n">
        <v>71929.0</v>
      </c>
      <c r="C41" s="4" t="n">
        <v>1632.0</v>
      </c>
      <c r="D41" s="3" t="n">
        <v>1850.0</v>
      </c>
      <c r="E41" s="3" t="s">
        <v>271</v>
      </c>
      <c r="F41" s="3" t="s">
        <v>272</v>
      </c>
      <c r="G41" s="5"/>
      <c r="H41" s="6"/>
      <c r="I41" s="6"/>
      <c r="J41" s="5"/>
      <c r="K41" s="5"/>
      <c r="L41" s="5"/>
    </row>
    <row r="42" ht="14.4" customHeight="true">
      <c r="A42" s="3" t="s">
        <v>273</v>
      </c>
      <c r="B42" s="4" t="n">
        <v>64059.0</v>
      </c>
      <c r="C42" s="4" t="n">
        <v>3258.0</v>
      </c>
      <c r="D42" s="3" t="n">
        <v>1861.0</v>
      </c>
      <c r="E42" s="3" t="s">
        <v>274</v>
      </c>
      <c r="F42" s="3" t="s">
        <v>275</v>
      </c>
      <c r="G42" s="5"/>
      <c r="H42" s="6"/>
      <c r="I42" s="6"/>
      <c r="J42" s="5"/>
      <c r="K42" s="5"/>
      <c r="L42" s="5"/>
    </row>
    <row r="43" ht="14.4" customHeight="true">
      <c r="A43" s="3" t="s">
        <v>276</v>
      </c>
      <c r="B43" s="4" t="n">
        <v>62419.0</v>
      </c>
      <c r="C43" s="4" t="n">
        <v>7643.0</v>
      </c>
      <c r="D43" s="3" t="n">
        <v>1856.0</v>
      </c>
      <c r="E43" s="3" t="s">
        <v>277</v>
      </c>
      <c r="F43" s="3" t="s">
        <v>278</v>
      </c>
      <c r="G43" s="5"/>
      <c r="H43" s="6"/>
      <c r="I43" s="6"/>
      <c r="J43" s="5"/>
      <c r="K43" s="5"/>
      <c r="L43" s="5"/>
    </row>
    <row r="44" ht="14.4" customHeight="true">
      <c r="A44" s="3" t="s">
        <v>279</v>
      </c>
      <c r="B44" s="4" t="n">
        <v>57784.0</v>
      </c>
      <c r="C44" s="4" t="n">
        <v>3597.0</v>
      </c>
      <c r="D44" s="3" t="n">
        <v>1874.0</v>
      </c>
      <c r="E44" s="3" t="s">
        <v>280</v>
      </c>
      <c r="F44" s="3" t="s">
        <v>281</v>
      </c>
      <c r="G44" s="5"/>
      <c r="H44" s="6"/>
      <c r="I44" s="6"/>
      <c r="J44" s="5"/>
      <c r="K44" s="5"/>
      <c r="L44" s="5"/>
    </row>
    <row r="45" ht="14.4" customHeight="true">
      <c r="A45" s="3" t="s">
        <v>282</v>
      </c>
      <c r="B45" s="4" t="n">
        <v>56799.0</v>
      </c>
      <c r="C45" s="4" t="n">
        <v>5791.0</v>
      </c>
      <c r="D45" s="3" t="n">
        <v>1850.0</v>
      </c>
      <c r="E45" s="3" t="s">
        <v>282</v>
      </c>
      <c r="F45" s="3" t="s">
        <v>283</v>
      </c>
      <c r="G45" s="5"/>
      <c r="H45" s="6"/>
      <c r="I45" s="6"/>
      <c r="J45" s="5"/>
      <c r="K45" s="5"/>
      <c r="L45" s="5"/>
    </row>
    <row r="46" ht="14.4" customHeight="true">
      <c r="A46" s="3" t="s">
        <v>284</v>
      </c>
      <c r="B46" s="4" t="n">
        <v>46127.0</v>
      </c>
      <c r="C46" s="4" t="n">
        <v>2642.0</v>
      </c>
      <c r="D46" s="3" t="n">
        <v>1850.0</v>
      </c>
      <c r="E46" s="3" t="s">
        <v>285</v>
      </c>
      <c r="F46" s="3" t="s">
        <v>286</v>
      </c>
      <c r="G46" s="5"/>
      <c r="H46" s="6"/>
      <c r="I46" s="6"/>
      <c r="J46" s="5"/>
      <c r="K46" s="5"/>
      <c r="L46" s="5"/>
    </row>
    <row r="47" ht="14.4" customHeight="true">
      <c r="A47" s="3" t="s">
        <v>287</v>
      </c>
      <c r="B47" s="4" t="n">
        <v>45971.0</v>
      </c>
      <c r="C47" s="4" t="n">
        <v>16283.0</v>
      </c>
      <c r="D47" s="3" t="n">
        <v>1852.0</v>
      </c>
      <c r="E47" s="3" t="s">
        <v>288</v>
      </c>
      <c r="F47" s="3" t="s">
        <v>289</v>
      </c>
      <c r="G47" s="5"/>
      <c r="H47" s="6"/>
      <c r="I47" s="6"/>
      <c r="J47" s="5"/>
      <c r="K47" s="5"/>
      <c r="L47" s="5"/>
    </row>
    <row r="48" ht="14.4" customHeight="true">
      <c r="A48" s="3" t="s">
        <v>290</v>
      </c>
      <c r="B48" s="4" t="n">
        <v>37943.0</v>
      </c>
      <c r="C48" s="4" t="n">
        <v>1536.0</v>
      </c>
      <c r="D48" s="3" t="n">
        <v>1854.0</v>
      </c>
      <c r="E48" s="3" t="s">
        <v>291</v>
      </c>
      <c r="F48" s="3" t="s">
        <v>292</v>
      </c>
      <c r="G48" s="5"/>
      <c r="H48" s="6"/>
      <c r="I48" s="6"/>
      <c r="J48" s="5"/>
      <c r="K48" s="5"/>
      <c r="L48" s="5"/>
    </row>
    <row r="49" ht="14.4" customHeight="true">
      <c r="A49" s="3" t="s">
        <v>293</v>
      </c>
      <c r="B49" s="4" t="n">
        <v>35757.0</v>
      </c>
      <c r="C49" s="4" t="n">
        <v>11805.0</v>
      </c>
      <c r="D49" s="3" t="n">
        <v>1864.0</v>
      </c>
      <c r="E49" s="3" t="s">
        <v>294</v>
      </c>
      <c r="F49" s="3" t="s">
        <v>295</v>
      </c>
      <c r="G49" s="5"/>
      <c r="H49" s="6"/>
      <c r="I49" s="6"/>
      <c r="J49" s="5"/>
      <c r="K49" s="5"/>
      <c r="L49" s="5"/>
    </row>
    <row r="50" ht="14.4" customHeight="true">
      <c r="A50" s="3" t="s">
        <v>296</v>
      </c>
      <c r="B50" s="4" t="n">
        <v>29419.0</v>
      </c>
      <c r="C50" s="4" t="n">
        <v>2611.0</v>
      </c>
      <c r="D50" s="3" t="n">
        <v>1850.0</v>
      </c>
      <c r="E50" s="3" t="s">
        <v>297</v>
      </c>
      <c r="F50" s="3" t="s">
        <v>298</v>
      </c>
      <c r="G50" s="5"/>
      <c r="H50" s="6"/>
      <c r="I50" s="6"/>
      <c r="J50" s="5"/>
      <c r="K50" s="5"/>
      <c r="L50" s="5"/>
    </row>
    <row r="51" ht="14.4" customHeight="true">
      <c r="A51" s="3" t="s">
        <v>299</v>
      </c>
      <c r="B51" s="4" t="n">
        <v>29195.0</v>
      </c>
      <c r="C51" s="4" t="n">
        <v>3406.0</v>
      </c>
      <c r="D51" s="3" t="n">
        <v>1891.0</v>
      </c>
      <c r="E51" s="3" t="s">
        <v>300</v>
      </c>
      <c r="F51" s="3" t="s">
        <v>301</v>
      </c>
      <c r="G51" s="5"/>
      <c r="H51" s="6"/>
      <c r="I51" s="6"/>
      <c r="J51" s="5"/>
      <c r="K51" s="5"/>
      <c r="L51" s="5"/>
    </row>
    <row r="52" ht="14.4" customHeight="true">
      <c r="A52" s="3" t="s">
        <v>302</v>
      </c>
      <c r="B52" s="4" t="n">
        <v>21910.0</v>
      </c>
      <c r="C52" s="4" t="n">
        <v>2981.0</v>
      </c>
      <c r="D52" s="3" t="n">
        <v>1850.0</v>
      </c>
      <c r="E52" s="3" t="s">
        <v>302</v>
      </c>
      <c r="F52" s="3" t="s">
        <v>303</v>
      </c>
      <c r="G52" s="5"/>
      <c r="H52" s="6"/>
      <c r="I52" s="6"/>
      <c r="J52" s="5"/>
      <c r="K52" s="5"/>
      <c r="L52" s="5"/>
    </row>
    <row r="53" ht="14.4" customHeight="true">
      <c r="A53" s="3" t="s">
        <v>304</v>
      </c>
      <c r="B53" s="4" t="n">
        <v>20917.0</v>
      </c>
      <c r="C53" s="4" t="n">
        <v>6615.0</v>
      </c>
      <c r="D53" s="3" t="n">
        <v>1854.0</v>
      </c>
      <c r="E53" s="3" t="s">
        <v>305</v>
      </c>
      <c r="F53" s="3" t="s">
        <v>306</v>
      </c>
      <c r="G53" s="5"/>
      <c r="H53" s="6"/>
      <c r="I53" s="6"/>
      <c r="J53" s="5"/>
      <c r="K53" s="5"/>
      <c r="L53" s="5"/>
    </row>
    <row r="54" ht="14.4" customHeight="true">
      <c r="A54" s="3" t="s">
        <v>307</v>
      </c>
      <c r="B54" s="4" t="n">
        <v>18406.0</v>
      </c>
      <c r="C54" s="4" t="n">
        <v>3758.0</v>
      </c>
      <c r="D54" s="3" t="n">
        <v>1850.0</v>
      </c>
      <c r="E54" s="3" t="s">
        <v>307</v>
      </c>
      <c r="F54" s="3" t="s">
        <v>308</v>
      </c>
      <c r="G54" s="5"/>
      <c r="H54" s="6"/>
      <c r="I54" s="6"/>
      <c r="J54" s="5"/>
      <c r="K54" s="5"/>
      <c r="L54" s="5"/>
    </row>
    <row r="55" ht="14.4" customHeight="true">
      <c r="A55" s="3" t="s">
        <v>309</v>
      </c>
      <c r="B55" s="4" t="n">
        <v>18152.0</v>
      </c>
      <c r="C55" s="4" t="n">
        <v>26397.0</v>
      </c>
      <c r="D55" s="3" t="n">
        <v>1866.0</v>
      </c>
      <c r="E55" s="3" t="s">
        <v>310</v>
      </c>
      <c r="F55" s="3" t="s">
        <v>311</v>
      </c>
      <c r="G55" s="5"/>
      <c r="H55" s="6"/>
      <c r="I55" s="6"/>
      <c r="J55" s="5"/>
      <c r="K55" s="5"/>
      <c r="L55" s="5"/>
    </row>
    <row r="56" ht="14.4" customHeight="true">
      <c r="A56" s="3" t="s">
        <v>312</v>
      </c>
      <c r="B56" s="4" t="n">
        <v>13966.0</v>
      </c>
      <c r="C56" s="4" t="n">
        <v>8234.0</v>
      </c>
      <c r="D56" s="3" t="n">
        <v>1850.0</v>
      </c>
      <c r="E56" s="3" t="s">
        <v>313</v>
      </c>
      <c r="F56" s="3" t="s">
        <v>314</v>
      </c>
      <c r="G56" s="5"/>
      <c r="H56" s="6"/>
      <c r="I56" s="6"/>
      <c r="J56" s="5"/>
      <c r="K56" s="5"/>
      <c r="L56" s="5"/>
    </row>
    <row r="57" ht="14.4" customHeight="true">
      <c r="A57" s="3" t="s">
        <v>315</v>
      </c>
      <c r="B57" s="4" t="n">
        <v>13759.0</v>
      </c>
      <c r="C57" s="4" t="n">
        <v>7884.0</v>
      </c>
      <c r="D57" s="3" t="n">
        <v>1861.0</v>
      </c>
      <c r="E57" s="3" t="s">
        <v>316</v>
      </c>
      <c r="F57" s="3" t="s">
        <v>317</v>
      </c>
      <c r="G57" s="5"/>
      <c r="H57" s="6"/>
      <c r="I57" s="6"/>
      <c r="J57" s="5"/>
      <c r="K57" s="5"/>
      <c r="L57" s="5"/>
    </row>
    <row r="58" ht="14.4" customHeight="true">
      <c r="A58" s="3" t="s">
        <v>318</v>
      </c>
      <c r="B58" s="4" t="n">
        <v>9702.0</v>
      </c>
      <c r="C58" s="4" t="n">
        <v>10215.0</v>
      </c>
      <c r="D58" s="3" t="n">
        <v>1874.0</v>
      </c>
      <c r="E58" s="3" t="s">
        <v>319</v>
      </c>
      <c r="F58" s="3" t="s">
        <v>320</v>
      </c>
      <c r="G58" s="5"/>
      <c r="H58" s="6"/>
      <c r="I58" s="6"/>
      <c r="J58" s="5"/>
      <c r="K58" s="5"/>
      <c r="L58" s="5"/>
    </row>
    <row r="59" ht="14.4" customHeight="true">
      <c r="A59" s="3" t="s">
        <v>321</v>
      </c>
      <c r="B59" s="4" t="n">
        <v>3380.0</v>
      </c>
      <c r="C59" s="4" t="n">
        <v>2468.0</v>
      </c>
      <c r="D59" s="3" t="n">
        <v>1852.0</v>
      </c>
      <c r="E59" s="3" t="s">
        <v>322</v>
      </c>
      <c r="F59" s="3" t="s">
        <v>323</v>
      </c>
      <c r="G59" s="5"/>
      <c r="H59" s="6"/>
      <c r="I59" s="6"/>
      <c r="J59" s="5"/>
      <c r="K59" s="5"/>
      <c r="L59" s="5"/>
    </row>
    <row r="60" ht="14.4" customHeight="true">
      <c r="A60" s="3" t="s">
        <v>324</v>
      </c>
      <c r="B60" s="4" t="n">
        <v>1222.0</v>
      </c>
      <c r="C60" s="4" t="n">
        <v>1914.0</v>
      </c>
      <c r="D60" s="3" t="n">
        <v>1864.0</v>
      </c>
      <c r="E60" s="3" t="s">
        <v>325</v>
      </c>
      <c r="F60" s="3" t="s">
        <v>326</v>
      </c>
      <c r="G60" s="5"/>
      <c r="H60" s="6"/>
      <c r="I60" s="6"/>
      <c r="J60" s="5"/>
      <c r="K60" s="5"/>
      <c r="L60" s="5"/>
    </row>
    <row r="61" ht="14.4" customHeight="true">
      <c r="A61" s="7" t="s">
        <v>20</v>
      </c>
      <c r="B61" s="12" t="n">
        <f>SUM(B3:B60)</f>
        <v>3.8070496E7</v>
      </c>
      <c r="C61" s="12" t="n">
        <f>SUM(C3:C60)</f>
        <v>404224.0</v>
      </c>
      <c r="D61" s="7"/>
      <c r="E61" s="7" t="str">
        <f>"Counties: "&amp;COUNTA(E3:E60)</f>
        <v>Counties: 58</v>
      </c>
      <c r="F61" s="7"/>
      <c r="G61" s="7" t="s">
        <v>20</v>
      </c>
      <c r="H61" s="12" t="n">
        <f>SUM(H3:H60)</f>
        <v>1998257.0</v>
      </c>
      <c r="I61" s="12" t="n">
        <f>SUM(I3:I60)</f>
        <v>284401.0</v>
      </c>
      <c r="J61" s="7"/>
      <c r="K61" s="7" t="str">
        <f>"Counties: "&amp;COUNTA(K3:K60)</f>
        <v>Counties: 17</v>
      </c>
      <c r="L61" s="7"/>
    </row>
    <row r="62"/>
    <row r="63" ht="14.4" customHeight="true">
      <c r="A63" s="0" t="s">
        <v>69</v>
      </c>
      <c r="C63" s="0" t="b">
        <f>B61 &lt;&gt; H61</f>
        <v>1</v>
      </c>
    </row>
    <row r="64" ht="14.4" customHeight="true">
      <c r="A64" s="0" t="s">
        <v>71</v>
      </c>
      <c r="C64" s="0" t="str">
        <f>TEXT(39300.625, "[h]")</f>
        <v>943215</v>
      </c>
    </row>
  </sheetData>
  <mergeCells>
    <mergeCell ref="A1:F1"/>
    <mergeCell ref="G1:L1"/>
  </mergeCells>
  <pageMargins left="0.7" right="0.7" top="0.75" bottom="0.75" header="0.3" footer="0.3"/>
  <pageSetup orientation="portrait" verticalDpi="0" r:id="rId1" copies="1" draft="false" fitToHeight="1" fitToWidth="1" horizontalDpi="600" pageOrder="downThenOver" blackAndWhite="false" firstPageNumber="1" paperSize="1" scale="100" useFirstPageNumber="false" usePrinterDefaults="true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s="25" customFormat="1" x14ac:dyDescent="0.3">
      <c r="A1" s="25" t="s">
        <v>106</v>
      </c>
      <c r="B1" s="25" t="s">
        <v>107</v>
      </c>
      <c r="C1" s="25" t="s">
        <v>108</v>
      </c>
      <c r="D1" s="25" t="s">
        <v>109</v>
      </c>
    </row>
    <row r="2" spans="1:5" x14ac:dyDescent="0.3">
      <c r="A2" t="n">
        <v>1.0</v>
      </c>
      <c r="B2" t="n">
        <v>2.0</v>
      </c>
      <c r="C2" t="n">
        <v>3.0</v>
      </c>
      <c r="D2" t="n">
        <f>A2-(IF(B2="-",0,B2)+C2)</f>
        <v>-4.0</v>
      </c>
      <c r="E2" t="s">
        <v>511</v>
      </c>
    </row>
    <row r="3" ht="14.4" customHeight="true">
      <c r="A3" s="0" t="n">
        <v>2.0</v>
      </c>
      <c r="B3" s="0" t="n">
        <v>3.0</v>
      </c>
      <c r="C3" s="0" t="n">
        <v>4.0</v>
      </c>
      <c r="D3" s="0" t="n">
        <f>A3-(IF(B3="-",0,B3)+C3)</f>
        <v>-5.0</v>
      </c>
      <c r="E3" s="0" t="s">
        <v>511</v>
      </c>
    </row>
    <row r="4" ht="14.4" customHeight="true">
      <c r="A4" s="0" t="n">
        <v>3.0</v>
      </c>
      <c r="B4" s="0" t="n">
        <v>4.0</v>
      </c>
      <c r="C4" s="0" t="n">
        <v>5.0</v>
      </c>
      <c r="D4" s="0" t="n">
        <f>A4-(IF(B4="-",0,B4)+C4)</f>
        <v>-6.0</v>
      </c>
      <c r="E4" s="0" t="s">
        <v>511</v>
      </c>
    </row>
    <row r="5" ht="14.4" customHeight="true">
      <c r="A5" s="0" t="n">
        <v>4.0</v>
      </c>
      <c r="B5" s="0" t="n">
        <v>5.0</v>
      </c>
      <c r="C5" s="0" t="n">
        <v>6.0</v>
      </c>
      <c r="D5" s="0" t="n">
        <f>A5-(IF(B5="-",0,B5)+C5)</f>
        <v>-7.0</v>
      </c>
      <c r="E5" s="0" t="s">
        <v>511</v>
      </c>
    </row>
    <row r="6" ht="14.4" customHeight="true">
      <c r="A6" s="0" t="n">
        <v>5.0</v>
      </c>
      <c r="B6" s="0" t="n">
        <v>6.0</v>
      </c>
      <c r="C6" s="0" t="n">
        <v>7.0</v>
      </c>
      <c r="D6" s="0" t="n">
        <f>A6-(IF(B6="-",0,B6)+C6)</f>
        <v>-8.0</v>
      </c>
      <c r="E6" s="0" t="s">
        <v>511</v>
      </c>
    </row>
    <row r="7" ht="14.4" customHeight="true">
      <c r="A7" s="0" t="n">
        <v>6.0</v>
      </c>
      <c r="B7" s="0" t="n">
        <v>7.0</v>
      </c>
      <c r="C7" s="0" t="n">
        <v>8.0</v>
      </c>
      <c r="D7" s="0" t="n">
        <f>A7-(IF(B7="-",0,B7)+C7)</f>
        <v>-9.0</v>
      </c>
      <c r="E7" s="0" t="s">
        <v>511</v>
      </c>
    </row>
    <row r="8" ht="14.4" customHeight="true">
      <c r="A8" s="0" t="n">
        <v>7.0</v>
      </c>
      <c r="B8" s="0" t="n">
        <v>8.0</v>
      </c>
      <c r="C8" s="0" t="n">
        <v>9.0</v>
      </c>
      <c r="D8" s="0" t="n">
        <f>A8-(IF(B8="-",0,B8)+C8)</f>
        <v>-10.0</v>
      </c>
      <c r="E8" s="0" t="s">
        <v>511</v>
      </c>
    </row>
    <row r="9" ht="14.4" customHeight="true">
      <c r="A9" s="0" t="n">
        <v>8.0</v>
      </c>
      <c r="B9" s="0" t="n">
        <v>9.0</v>
      </c>
      <c r="C9" s="0" t="n">
        <v>10.0</v>
      </c>
      <c r="D9" s="0" t="n">
        <f>A9-(IF(B9="-",0,B9)+C9)</f>
        <v>-11.0</v>
      </c>
      <c r="E9" s="0" t="s">
        <v>511</v>
      </c>
    </row>
    <row r="10" ht="14.4" customHeight="true">
      <c r="A10" s="0" t="n">
        <v>9.0</v>
      </c>
      <c r="B10" s="0" t="n">
        <v>10.0</v>
      </c>
      <c r="C10" s="0" t="n">
        <v>11.0</v>
      </c>
      <c r="D10" s="0" t="n">
        <f>A10-(IF(B10="-",0,B10)+C10)</f>
        <v>-12.0</v>
      </c>
      <c r="E10" s="0" t="s">
        <v>511</v>
      </c>
    </row>
    <row r="11" ht="14.4" customHeight="true">
      <c r="A11" s="0" t="n">
        <v>10.0</v>
      </c>
      <c r="B11" s="0" t="n">
        <v>11.0</v>
      </c>
      <c r="C11" s="0" t="n">
        <v>12.0</v>
      </c>
      <c r="D11" s="0" t="n">
        <f>A11-(IF(B11="-",0,B11)+C11)</f>
        <v>-13.0</v>
      </c>
      <c r="E11" s="0" t="s">
        <v>511</v>
      </c>
    </row>
  </sheetData>
  <pageMargins left="0.7" right="0.7" top="0.75" bottom="0.75" header="0.3" footer="0.3"/>
  <pageSetup orientation="portrait" horizontalDpi="0" verticalDpi="0" r:id="rId1" copies="1" draft="false" fitToHeight="1" fitToWidth="1" pageOrder="downThenOver" blackAndWhite="false" firstPageNumber="1" paperSize="1" scale="100" useFirstPageNumber="false" usePrinterDefaults="true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348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354</v>
      </c>
      <c r="B3" s="3" t="s">
        <v>355</v>
      </c>
      <c r="C3" s="4" t="n">
        <v>53.0</v>
      </c>
      <c r="D3" s="4" t="n">
        <v>19.0</v>
      </c>
      <c r="E3" s="4" t="n">
        <f>SUM(C3,D3)</f>
        <v>72.0</v>
      </c>
      <c r="F3" s="8" t="n">
        <v>0.7361111111111112</v>
      </c>
    </row>
    <row r="4" spans="1:6" x14ac:dyDescent="0.3" ht="14.4" customHeight="true">
      <c r="A4" s="3" t="s">
        <v>356</v>
      </c>
      <c r="B4" s="3" t="s">
        <v>357</v>
      </c>
      <c r="C4" s="4" t="n">
        <v>32.0</v>
      </c>
      <c r="D4" s="4" t="n">
        <v>42.0</v>
      </c>
      <c r="E4" s="4" t="n">
        <f>SUM(C4,D4)</f>
        <v>74.0</v>
      </c>
      <c r="F4" s="8" t="n">
        <v>0.43243243243243246</v>
      </c>
    </row>
    <row r="5" ht="14.4" customHeight="true">
      <c r="A5" s="3" t="s">
        <v>358</v>
      </c>
      <c r="B5" s="3" t="s">
        <v>359</v>
      </c>
      <c r="C5" s="4" t="n">
        <v>29.0</v>
      </c>
      <c r="D5" s="4" t="n">
        <v>43.0</v>
      </c>
      <c r="E5" s="4" t="n">
        <f>SUM(C5,D5)</f>
        <v>72.0</v>
      </c>
      <c r="F5" s="8" t="n">
        <v>0.4027777777777778</v>
      </c>
    </row>
    <row r="6" ht="14.4" customHeight="true">
      <c r="A6" s="3" t="s">
        <v>360</v>
      </c>
      <c r="B6" s="3" t="s">
        <v>361</v>
      </c>
      <c r="C6" s="4" t="n">
        <v>26.0</v>
      </c>
      <c r="D6" s="4" t="n">
        <v>47.0</v>
      </c>
      <c r="E6" s="4" t="n">
        <f>SUM(C6,D6)</f>
        <v>73.0</v>
      </c>
      <c r="F6" s="8" t="n">
        <v>0.3561643835616438</v>
      </c>
    </row>
    <row r="7" ht="14.4" customHeight="true">
      <c r="A7" s="3" t="s">
        <v>362</v>
      </c>
      <c r="B7" s="3" t="s">
        <v>363</v>
      </c>
      <c r="C7" s="4" t="n">
        <v>14.0</v>
      </c>
      <c r="D7" s="4" t="n">
        <v>58.0</v>
      </c>
      <c r="E7" s="4" t="n">
        <f>SUM(C7,D7)</f>
        <v>72.0</v>
      </c>
      <c r="F7" s="8" t="n">
        <v>0.19444444444444445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154.0</v>
      </c>
      <c r="D8" s="10" t="n">
        <f>SUM(D3:D7)</f>
        <v>209.0</v>
      </c>
      <c r="E8" s="10" t="n">
        <f>SUM(C3:C7,D3:D7)</f>
        <v>363.0</v>
      </c>
      <c r="F8" s="11" t="n">
        <f>SUM(C3:C7)/SUM(E3:E7)</f>
        <v>0.42424242424242425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364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370</v>
      </c>
      <c r="B3" s="3" t="s">
        <v>371</v>
      </c>
      <c r="C3" s="4" t="n">
        <v>51.0</v>
      </c>
      <c r="D3" s="4" t="n">
        <v>22.0</v>
      </c>
      <c r="E3" s="4" t="n">
        <f>SUM(C3,D3)</f>
        <v>73.0</v>
      </c>
      <c r="F3" s="8" t="n">
        <v>0.6986301369863014</v>
      </c>
    </row>
    <row r="4" spans="1:6" x14ac:dyDescent="0.3" ht="14.4" customHeight="true">
      <c r="A4" s="3" t="s">
        <v>372</v>
      </c>
      <c r="B4" s="3" t="s">
        <v>373</v>
      </c>
      <c r="C4" s="4" t="n">
        <v>47.0</v>
      </c>
      <c r="D4" s="4" t="n">
        <v>26.0</v>
      </c>
      <c r="E4" s="4" t="n">
        <f>SUM(C4,D4)</f>
        <v>73.0</v>
      </c>
      <c r="F4" s="8" t="n">
        <v>0.6438356164383562</v>
      </c>
    </row>
    <row r="5" ht="14.4" customHeight="true">
      <c r="A5" s="3" t="s">
        <v>374</v>
      </c>
      <c r="B5" s="3" t="s">
        <v>375</v>
      </c>
      <c r="C5" s="4" t="n">
        <v>42.0</v>
      </c>
      <c r="D5" s="4" t="n">
        <v>32.0</v>
      </c>
      <c r="E5" s="4" t="n">
        <f>SUM(C5,D5)</f>
        <v>74.0</v>
      </c>
      <c r="F5" s="8" t="n">
        <v>0.5675675675675675</v>
      </c>
    </row>
    <row r="6" ht="14.4" customHeight="true">
      <c r="A6" s="3" t="s">
        <v>376</v>
      </c>
      <c r="B6" s="3" t="s">
        <v>377</v>
      </c>
      <c r="C6" s="4" t="n">
        <v>30.0</v>
      </c>
      <c r="D6" s="4" t="n">
        <v>42.0</v>
      </c>
      <c r="E6" s="4" t="n">
        <f>SUM(C6,D6)</f>
        <v>72.0</v>
      </c>
      <c r="F6" s="8" t="n">
        <v>0.4166666666666667</v>
      </c>
    </row>
    <row r="7" ht="14.4" customHeight="true">
      <c r="A7" s="3" t="s">
        <v>378</v>
      </c>
      <c r="B7" s="3" t="s">
        <v>379</v>
      </c>
      <c r="C7" s="4" t="n">
        <v>17.0</v>
      </c>
      <c r="D7" s="4" t="n">
        <v>55.0</v>
      </c>
      <c r="E7" s="4" t="n">
        <f>SUM(C7,D7)</f>
        <v>72.0</v>
      </c>
      <c r="F7" s="8" t="n">
        <v>0.2361111111111111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187.0</v>
      </c>
      <c r="D8" s="10" t="n">
        <f>SUM(D3:D7)</f>
        <v>177.0</v>
      </c>
      <c r="E8" s="10" t="n">
        <f>SUM(C3:C7,D3:D7)</f>
        <v>364.0</v>
      </c>
      <c r="F8" s="11" t="n">
        <f>SUM(C3:C7)/SUM(E3:E7)</f>
        <v>0.5137362637362637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380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386</v>
      </c>
      <c r="B3" s="3" t="s">
        <v>387</v>
      </c>
      <c r="C3" s="4" t="n">
        <v>48.0</v>
      </c>
      <c r="D3" s="4" t="n">
        <v>24.0</v>
      </c>
      <c r="E3" s="4" t="n">
        <f>SUM(C3,D3)</f>
        <v>72.0</v>
      </c>
      <c r="F3" s="8" t="n">
        <v>0.6666666666666666</v>
      </c>
    </row>
    <row r="4" spans="1:6" x14ac:dyDescent="0.3" ht="14.4" customHeight="true">
      <c r="A4" s="3" t="s">
        <v>388</v>
      </c>
      <c r="B4" s="3" t="s">
        <v>389</v>
      </c>
      <c r="C4" s="4" t="n">
        <v>44.0</v>
      </c>
      <c r="D4" s="4" t="n">
        <v>29.0</v>
      </c>
      <c r="E4" s="4" t="n">
        <f>SUM(C4,D4)</f>
        <v>73.0</v>
      </c>
      <c r="F4" s="8" t="n">
        <v>0.6027397260273972</v>
      </c>
    </row>
    <row r="5" ht="14.4" customHeight="true">
      <c r="A5" s="3" t="s">
        <v>390</v>
      </c>
      <c r="B5" s="3" t="s">
        <v>391</v>
      </c>
      <c r="C5" s="4" t="n">
        <v>42.0</v>
      </c>
      <c r="D5" s="4" t="n">
        <v>31.0</v>
      </c>
      <c r="E5" s="4" t="n">
        <f>SUM(C5,D5)</f>
        <v>73.0</v>
      </c>
      <c r="F5" s="8" t="n">
        <v>0.5753424657534246</v>
      </c>
    </row>
    <row r="6" ht="14.4" customHeight="true">
      <c r="A6" s="3" t="s">
        <v>392</v>
      </c>
      <c r="B6" s="3" t="s">
        <v>393</v>
      </c>
      <c r="C6" s="4" t="n">
        <v>36.0</v>
      </c>
      <c r="D6" s="4" t="n">
        <v>38.0</v>
      </c>
      <c r="E6" s="4" t="n">
        <f>SUM(C6,D6)</f>
        <v>74.0</v>
      </c>
      <c r="F6" s="8" t="n">
        <v>0.4864864864864865</v>
      </c>
    </row>
    <row r="7" ht="14.4" customHeight="true">
      <c r="A7" s="3" t="s">
        <v>394</v>
      </c>
      <c r="B7" s="3" t="s">
        <v>395</v>
      </c>
      <c r="C7" s="4" t="n">
        <v>17.0</v>
      </c>
      <c r="D7" s="4" t="n">
        <v>57.0</v>
      </c>
      <c r="E7" s="4" t="n">
        <f>SUM(C7,D7)</f>
        <v>74.0</v>
      </c>
      <c r="F7" s="8" t="n">
        <v>0.22972972972972974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187.0</v>
      </c>
      <c r="D8" s="10" t="n">
        <f>SUM(D3:D7)</f>
        <v>179.0</v>
      </c>
      <c r="E8" s="10" t="n">
        <f>SUM(C3:C7,D3:D7)</f>
        <v>366.0</v>
      </c>
      <c r="F8" s="11" t="n">
        <f>SUM(C3:C7)/SUM(E3:E7)</f>
        <v>0.5109289617486339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396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128</v>
      </c>
      <c r="B3" s="3" t="s">
        <v>402</v>
      </c>
      <c r="C3" s="4" t="n">
        <v>53.0</v>
      </c>
      <c r="D3" s="4" t="n">
        <v>20.0</v>
      </c>
      <c r="E3" s="4" t="n">
        <f>SUM(C3,D3)</f>
        <v>73.0</v>
      </c>
      <c r="F3" s="8" t="n">
        <v>0.726027397260274</v>
      </c>
    </row>
    <row r="4" spans="1:6" x14ac:dyDescent="0.3" ht="14.4" customHeight="true">
      <c r="A4" s="3" t="s">
        <v>403</v>
      </c>
      <c r="B4" s="3" t="s">
        <v>404</v>
      </c>
      <c r="C4" s="4" t="n">
        <v>36.0</v>
      </c>
      <c r="D4" s="4" t="n">
        <v>36.0</v>
      </c>
      <c r="E4" s="4" t="n">
        <f>SUM(C4,D4)</f>
        <v>72.0</v>
      </c>
      <c r="F4" s="8" t="n">
        <v>0.5</v>
      </c>
    </row>
    <row r="5" ht="14.4" customHeight="true">
      <c r="A5" s="3" t="s">
        <v>405</v>
      </c>
      <c r="B5" s="3" t="s">
        <v>406</v>
      </c>
      <c r="C5" s="4" t="n">
        <v>32.0</v>
      </c>
      <c r="D5" s="4" t="n">
        <v>42.0</v>
      </c>
      <c r="E5" s="4" t="n">
        <f>SUM(C5,D5)</f>
        <v>74.0</v>
      </c>
      <c r="F5" s="8" t="n">
        <v>0.43243243243243246</v>
      </c>
    </row>
    <row r="6" ht="14.4" customHeight="true">
      <c r="A6" s="3" t="s">
        <v>128</v>
      </c>
      <c r="B6" s="3" t="s">
        <v>407</v>
      </c>
      <c r="C6" s="4" t="n">
        <v>29.0</v>
      </c>
      <c r="D6" s="4" t="n">
        <v>45.0</v>
      </c>
      <c r="E6" s="4" t="n">
        <f>SUM(C6,D6)</f>
        <v>74.0</v>
      </c>
      <c r="F6" s="8" t="n">
        <v>0.3918918918918919</v>
      </c>
    </row>
    <row r="7" ht="14.4" customHeight="true">
      <c r="A7" s="3" t="s">
        <v>163</v>
      </c>
      <c r="B7" s="3" t="s">
        <v>255</v>
      </c>
      <c r="C7" s="4" t="n">
        <v>20.0</v>
      </c>
      <c r="D7" s="4" t="n">
        <v>52.0</v>
      </c>
      <c r="E7" s="4" t="n">
        <f>SUM(C7,D7)</f>
        <v>72.0</v>
      </c>
      <c r="F7" s="8" t="n">
        <v>0.2777777777777778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170.0</v>
      </c>
      <c r="D8" s="10" t="n">
        <f>SUM(D3:D7)</f>
        <v>195.0</v>
      </c>
      <c r="E8" s="10" t="n">
        <f>SUM(C3:C7,D3:D7)</f>
        <v>365.0</v>
      </c>
      <c r="F8" s="11" t="n">
        <f>SUM(C3:C7)/SUM(E3:E7)</f>
        <v>0.4657534246575342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408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414</v>
      </c>
      <c r="B3" s="3" t="s">
        <v>415</v>
      </c>
      <c r="C3" s="4" t="n">
        <v>57.0</v>
      </c>
      <c r="D3" s="4" t="n">
        <v>16.0</v>
      </c>
      <c r="E3" s="4" t="n">
        <f>SUM(C3,D3)</f>
        <v>73.0</v>
      </c>
      <c r="F3" s="8" t="n">
        <v>0.7808219178082192</v>
      </c>
    </row>
    <row r="4" spans="1:6" x14ac:dyDescent="0.3" ht="14.4" customHeight="true">
      <c r="A4" s="3" t="s">
        <v>416</v>
      </c>
      <c r="B4" s="3" t="s">
        <v>417</v>
      </c>
      <c r="C4" s="4" t="n">
        <v>52.0</v>
      </c>
      <c r="D4" s="4" t="n">
        <v>21.0</v>
      </c>
      <c r="E4" s="4" t="n">
        <f>SUM(C4,D4)</f>
        <v>73.0</v>
      </c>
      <c r="F4" s="8" t="n">
        <v>0.7123287671232876</v>
      </c>
    </row>
    <row r="5" ht="14.4" customHeight="true">
      <c r="A5" s="3" t="s">
        <v>418</v>
      </c>
      <c r="B5" s="3" t="s">
        <v>419</v>
      </c>
      <c r="C5" s="4" t="n">
        <v>42.0</v>
      </c>
      <c r="D5" s="4" t="n">
        <v>32.0</v>
      </c>
      <c r="E5" s="4" t="n">
        <f>SUM(C5,D5)</f>
        <v>74.0</v>
      </c>
      <c r="F5" s="8" t="n">
        <v>0.5675675675675675</v>
      </c>
    </row>
    <row r="6" ht="14.4" customHeight="true">
      <c r="A6" s="3" t="s">
        <v>420</v>
      </c>
      <c r="B6" s="3" t="s">
        <v>421</v>
      </c>
      <c r="C6" s="4" t="n">
        <v>41.0</v>
      </c>
      <c r="D6" s="4" t="n">
        <v>33.0</v>
      </c>
      <c r="E6" s="4" t="n">
        <f>SUM(C6,D6)</f>
        <v>74.0</v>
      </c>
      <c r="F6" s="8" t="n">
        <v>0.5540540540540541</v>
      </c>
    </row>
    <row r="7" ht="14.4" customHeight="true">
      <c r="A7" s="3" t="s">
        <v>422</v>
      </c>
      <c r="B7" s="3" t="s">
        <v>423</v>
      </c>
      <c r="C7" s="4" t="n">
        <v>38.0</v>
      </c>
      <c r="D7" s="4" t="n">
        <v>35.0</v>
      </c>
      <c r="E7" s="4" t="n">
        <f>SUM(C7,D7)</f>
        <v>73.0</v>
      </c>
      <c r="F7" s="8" t="n">
        <v>0.5205479452054794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230.0</v>
      </c>
      <c r="D8" s="10" t="n">
        <f>SUM(D3:D7)</f>
        <v>137.0</v>
      </c>
      <c r="E8" s="10" t="n">
        <f>SUM(C3:C7,D3:D7)</f>
        <v>367.0</v>
      </c>
      <c r="F8" s="11" t="n">
        <f>SUM(C3:C7)/SUM(E3:E7)</f>
        <v>0.6267029972752044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424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 ht="14.4" customHeight="true">
      <c r="A3" s="9" t="s">
        <v>20</v>
      </c>
      <c r="B3" s="10" t="n">
        <f>COUNTA($Z$1)</f>
        <v>0.0</v>
      </c>
      <c r="C3" s="10" t="n">
        <f>SUM(0)</f>
        <v>0.0</v>
      </c>
      <c r="D3" s="10" t="n">
        <f>SUM(0)</f>
        <v>0.0</v>
      </c>
      <c r="E3" s="10" t="n">
        <f>SUM(0,0)</f>
        <v>0.0</v>
      </c>
      <c r="F3" s="11" t="n">
        <f>SUM(0)/SUM(1)</f>
        <v>0.0</v>
      </c>
    </row>
    <row r="4" spans="1:6" x14ac:dyDescent="0.3"/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tabSelected="false">
      <selection sqref="A1:F1"/>
    </sheetView>
  </sheetViews>
  <sheetFormatPr defaultRowHeight="14.4" x14ac:dyDescent="0.3"/>
  <cols>
    <col min="1" max="1" customWidth="true" width="15.0" collapsed="true"/>
    <col min="2" max="2" customWidth="true" width="15.5546875" collapsed="true"/>
  </cols>
  <sheetData>
    <row r="1" spans="1:6" x14ac:dyDescent="0.3">
      <c r="A1" s="22" t="s">
        <v>425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427</v>
      </c>
      <c r="B3" s="3" t="s">
        <v>428</v>
      </c>
      <c r="C3" s="4" t="n">
        <v>21227.0</v>
      </c>
      <c r="D3" s="4" t="n">
        <v>341.0</v>
      </c>
      <c r="E3" s="4" t="n">
        <f>SUM(C3,D3)</f>
        <v>21568.0</v>
      </c>
      <c r="F3" s="8" t="n">
        <v>0.9841895400593472</v>
      </c>
    </row>
    <row r="4" spans="1:6" x14ac:dyDescent="0.3">
      <c r="A4" s="9" t="s">
        <v>20</v>
      </c>
      <c r="B4" s="10" t="n">
        <f>COUNTA(B3)</f>
        <v>1.0</v>
      </c>
      <c r="C4" s="10" t="n">
        <f>SUM(C3)</f>
        <v>21227.0</v>
      </c>
      <c r="D4" s="10" t="n">
        <f>SUM(D3)</f>
        <v>341.0</v>
      </c>
      <c r="E4" s="10" t="n">
        <f>SUM(C3,D3)</f>
        <v>21568.0</v>
      </c>
      <c r="F4" s="11" t="n">
        <f>SUM(C3)/SUM(E3)</f>
        <v>0.9841895400593472</v>
      </c>
    </row>
  </sheetData>
  <mergeCells>
    <mergeCell ref="A1:F1"/>
  </mergeCells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1"/>
    </sheetView>
  </sheetViews>
  <sheetFormatPr defaultRowHeight="14.4" x14ac:dyDescent="0.3"/>
  <cols>
    <col min="1" max="1" customWidth="true" width="15.0" collapsed="false"/>
    <col min="2" max="2" customWidth="true" width="15.5546875" collapsed="false"/>
  </cols>
  <sheetData>
    <row r="1" spans="1:6" x14ac:dyDescent="0.3">
      <c r="A1" s="22" t="s">
        <v>327</v>
      </c>
      <c r="B1" s="23"/>
      <c r="C1" s="23"/>
      <c r="D1" s="23"/>
      <c r="E1" s="23"/>
      <c r="F1" s="24"/>
    </row>
    <row r="2" spans="1:6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</row>
    <row r="3" spans="1:6" x14ac:dyDescent="0.3">
      <c r="A3" s="3" t="s">
        <v>338</v>
      </c>
      <c r="B3" s="3" t="s">
        <v>339</v>
      </c>
      <c r="C3" s="4" t="n">
        <v>51.0</v>
      </c>
      <c r="D3" s="4" t="n">
        <v>21.0</v>
      </c>
      <c r="E3" s="4" t="n">
        <f>SUM(C3,D3)</f>
        <v>72.0</v>
      </c>
      <c r="F3" s="8" t="n">
        <v>0.7083333333333334</v>
      </c>
    </row>
    <row r="4" spans="1:6" x14ac:dyDescent="0.3" ht="14.4" customHeight="true">
      <c r="A4" s="3" t="s">
        <v>340</v>
      </c>
      <c r="B4" s="3" t="s">
        <v>341</v>
      </c>
      <c r="C4" s="4" t="n">
        <v>37.0</v>
      </c>
      <c r="D4" s="4" t="n">
        <v>36.0</v>
      </c>
      <c r="E4" s="4" t="n">
        <f>SUM(C4,D4)</f>
        <v>73.0</v>
      </c>
      <c r="F4" s="8" t="n">
        <v>0.5068493150684932</v>
      </c>
    </row>
    <row r="5" ht="14.4" customHeight="true">
      <c r="A5" s="3" t="s">
        <v>342</v>
      </c>
      <c r="B5" s="3" t="s">
        <v>343</v>
      </c>
      <c r="C5" s="4" t="n">
        <v>35.0</v>
      </c>
      <c r="D5" s="4" t="n">
        <v>38.0</v>
      </c>
      <c r="E5" s="4" t="n">
        <f>SUM(C5,D5)</f>
        <v>73.0</v>
      </c>
      <c r="F5" s="8" t="n">
        <v>0.4794520547945205</v>
      </c>
    </row>
    <row r="6" ht="14.4" customHeight="true">
      <c r="A6" s="3" t="s">
        <v>344</v>
      </c>
      <c r="B6" s="3" t="s">
        <v>345</v>
      </c>
      <c r="C6" s="4" t="n">
        <v>23.0</v>
      </c>
      <c r="D6" s="4" t="n">
        <v>49.0</v>
      </c>
      <c r="E6" s="4" t="n">
        <f>SUM(C6,D6)</f>
        <v>72.0</v>
      </c>
      <c r="F6" s="8" t="n">
        <v>0.3194444444444444</v>
      </c>
    </row>
    <row r="7" ht="14.4" customHeight="true">
      <c r="A7" s="3" t="s">
        <v>346</v>
      </c>
      <c r="B7" s="3" t="s">
        <v>347</v>
      </c>
      <c r="C7" s="4" t="n">
        <v>20.0</v>
      </c>
      <c r="D7" s="4" t="n">
        <v>53.0</v>
      </c>
      <c r="E7" s="4" t="n">
        <f>SUM(C7,D7)</f>
        <v>73.0</v>
      </c>
      <c r="F7" s="8" t="n">
        <v>0.273972602739726</v>
      </c>
    </row>
    <row r="8" ht="14.4" customHeight="true">
      <c r="A8" s="9" t="s">
        <v>20</v>
      </c>
      <c r="B8" s="10" t="n">
        <f>COUNTA(B3:B7)</f>
        <v>5.0</v>
      </c>
      <c r="C8" s="10" t="n">
        <f>SUM(C3:C7)</f>
        <v>166.0</v>
      </c>
      <c r="D8" s="10" t="n">
        <f>SUM(D3:D7)</f>
        <v>197.0</v>
      </c>
      <c r="E8" s="10" t="n">
        <f>SUM(C3:C7,D3:D7)</f>
        <v>363.0</v>
      </c>
      <c r="F8" s="11" t="n">
        <f>SUM(C3:C7)/SUM(E3:E7)</f>
        <v>0.4573002754820937</v>
      </c>
    </row>
  </sheetData>
  <mergeCells>
    <mergeCell ref="A1:F1"/>
  </mergeCells>
  <pageMargins left="0.7" right="0.7" top="0.75" bottom="0.75" header="0.3" footer="0.3"/>
  <pageSetup orientation="portrait" verticalDpi="0" r:id="rId1" copies="1" draft="false" fitToHeight="1" fitToWidth="1" horizontalDpi="600" pageOrder="downThenOver" blackAndWhite="false" firstPageNumber="1" paperSize="1" scale="100" useFirstPageNumber="false" usePrinterDefaults="true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F1"/>
    </sheetView>
  </sheetViews>
  <sheetFormatPr defaultRowHeight="14.4" x14ac:dyDescent="0.3"/>
  <cols>
    <col min="1" max="1" customWidth="true" width="15.0" collapsed="false"/>
    <col min="2" max="2" customWidth="true" width="15.5546875" collapsed="false"/>
    <col min="8" max="8" bestFit="true" customWidth="true" width="19.109375" collapsed="false"/>
  </cols>
  <sheetData>
    <row r="1" spans="1:9" x14ac:dyDescent="0.3">
      <c r="A1" s="22" t="s">
        <v>327</v>
      </c>
      <c r="B1" s="23"/>
      <c r="C1" s="23"/>
      <c r="D1" s="23"/>
      <c r="E1" s="23"/>
      <c r="F1" s="24"/>
      <c r="H1" t="s">
        <v>44</v>
      </c>
      <c r="I1" t="n">
        <f>COUNTA('Formula Test'!$E$3:$E$60)</f>
        <v>58.0</v>
      </c>
    </row>
    <row r="2" spans="1:9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38</v>
      </c>
      <c r="F2" s="1" t="s">
        <v>30</v>
      </c>
      <c r="H2" t="s">
        <v>45</v>
      </c>
      <c r="I2" t="n">
        <f>COUNTA('Formula Test'!$K$3:$K$60)</f>
        <v>17.0</v>
      </c>
    </row>
    <row r="3" spans="1:9" x14ac:dyDescent="0.3">
      <c r="A3" s="3" t="s">
        <v>338</v>
      </c>
      <c r="B3" s="3" t="s">
        <v>339</v>
      </c>
      <c r="C3" s="4" t="n">
        <v>51.0</v>
      </c>
      <c r="D3" s="4" t="n">
        <v>21.0</v>
      </c>
      <c r="E3" s="4" t="n">
        <f>SUM(C3,D3)</f>
        <v>72.0</v>
      </c>
      <c r="F3" s="8" t="n">
        <v>0.7083333333333334</v>
      </c>
    </row>
    <row r="4" spans="1:9" x14ac:dyDescent="0.3" ht="14.4" customHeight="true">
      <c r="A4" s="3" t="s">
        <v>340</v>
      </c>
      <c r="B4" s="3" t="s">
        <v>341</v>
      </c>
      <c r="C4" s="4" t="n">
        <v>37.0</v>
      </c>
      <c r="D4" s="4" t="n">
        <v>36.0</v>
      </c>
      <c r="E4" s="4" t="n">
        <f>SUM(C4,D4)</f>
        <v>73.0</v>
      </c>
      <c r="F4" s="8" t="n">
        <v>0.5068493150684932</v>
      </c>
    </row>
    <row r="5" spans="1:9" x14ac:dyDescent="0.3" ht="14.4" customHeight="true">
      <c r="A5" s="3" t="s">
        <v>342</v>
      </c>
      <c r="B5" s="3" t="s">
        <v>343</v>
      </c>
      <c r="C5" s="4" t="n">
        <v>35.0</v>
      </c>
      <c r="D5" s="4" t="n">
        <v>38.0</v>
      </c>
      <c r="E5" s="4" t="n">
        <f>SUM(C5,D5)</f>
        <v>73.0</v>
      </c>
      <c r="F5" s="8" t="n">
        <v>0.4794520547945205</v>
      </c>
    </row>
    <row r="6" ht="14.4" customHeight="true">
      <c r="A6" s="3" t="s">
        <v>344</v>
      </c>
      <c r="B6" s="3" t="s">
        <v>345</v>
      </c>
      <c r="C6" s="4" t="n">
        <v>23.0</v>
      </c>
      <c r="D6" s="4" t="n">
        <v>49.0</v>
      </c>
      <c r="E6" s="4" t="n">
        <f>SUM(C6,D6)</f>
        <v>72.0</v>
      </c>
      <c r="F6" s="8" t="n">
        <v>0.3194444444444444</v>
      </c>
    </row>
    <row r="7" ht="14.4" customHeight="true">
      <c r="A7" s="3" t="s">
        <v>346</v>
      </c>
      <c r="B7" s="3" t="s">
        <v>347</v>
      </c>
      <c r="C7" s="4" t="n">
        <v>20.0</v>
      </c>
      <c r="D7" s="4" t="n">
        <v>53.0</v>
      </c>
      <c r="E7" s="4" t="n">
        <f>SUM(C7,D7)</f>
        <v>73.0</v>
      </c>
      <c r="F7" s="8" t="n">
        <v>0.273972602739726</v>
      </c>
    </row>
    <row r="8" ht="14.4" customHeight="true">
      <c r="A8" s="9" t="s">
        <v>42</v>
      </c>
      <c r="B8" s="10" t="n">
        <f>COUNTA(B3:B7)</f>
        <v>5.0</v>
      </c>
      <c r="C8" s="10" t="n">
        <f>SUM(C3:C7)</f>
        <v>166.0</v>
      </c>
      <c r="D8" s="10" t="n">
        <f>SUM(D3:D7)</f>
        <v>197.0</v>
      </c>
      <c r="E8" s="10" t="n">
        <f>SUM(E3:E7)</f>
        <v>363.0</v>
      </c>
      <c r="F8" s="11" t="n">
        <f>SUM(C3:C7)/SUM(E3:E7)</f>
        <v>0.4573002754820937</v>
      </c>
    </row>
    <row r="9" ht="14.4" customHeight="true">
      <c r="A9" s="22" t="s">
        <v>348</v>
      </c>
      <c r="B9" s="23"/>
      <c r="C9" s="23"/>
      <c r="D9" s="23"/>
      <c r="E9" s="23"/>
      <c r="F9" s="24"/>
    </row>
    <row r="10" ht="14.4" customHeight="true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38</v>
      </c>
      <c r="F10" s="1" t="s">
        <v>30</v>
      </c>
    </row>
    <row r="11" ht="14.4" customHeight="true">
      <c r="A11" s="3" t="s">
        <v>354</v>
      </c>
      <c r="B11" s="3" t="s">
        <v>355</v>
      </c>
      <c r="C11" s="4" t="n">
        <v>53.0</v>
      </c>
      <c r="D11" s="4" t="n">
        <v>19.0</v>
      </c>
      <c r="E11" s="4" t="n">
        <f>SUM(C11,D11)</f>
        <v>72.0</v>
      </c>
      <c r="F11" s="8" t="n">
        <v>0.7361111111111112</v>
      </c>
    </row>
    <row r="12" ht="14.4" customHeight="true">
      <c r="A12" s="3" t="s">
        <v>356</v>
      </c>
      <c r="B12" s="3" t="s">
        <v>357</v>
      </c>
      <c r="C12" s="4" t="n">
        <v>32.0</v>
      </c>
      <c r="D12" s="4" t="n">
        <v>42.0</v>
      </c>
      <c r="E12" s="4" t="n">
        <f>SUM(C12,D12)</f>
        <v>74.0</v>
      </c>
      <c r="F12" s="8" t="n">
        <v>0.43243243243243246</v>
      </c>
    </row>
    <row r="13" ht="14.4" customHeight="true">
      <c r="A13" s="3" t="s">
        <v>358</v>
      </c>
      <c r="B13" s="3" t="s">
        <v>359</v>
      </c>
      <c r="C13" s="4" t="n">
        <v>29.0</v>
      </c>
      <c r="D13" s="4" t="n">
        <v>43.0</v>
      </c>
      <c r="E13" s="4" t="n">
        <f>SUM(C13,D13)</f>
        <v>72.0</v>
      </c>
      <c r="F13" s="8" t="n">
        <v>0.4027777777777778</v>
      </c>
    </row>
    <row r="14" ht="14.4" customHeight="true">
      <c r="A14" s="3" t="s">
        <v>360</v>
      </c>
      <c r="B14" s="3" t="s">
        <v>361</v>
      </c>
      <c r="C14" s="4" t="n">
        <v>26.0</v>
      </c>
      <c r="D14" s="4" t="n">
        <v>47.0</v>
      </c>
      <c r="E14" s="4" t="n">
        <f>SUM(C14,D14)</f>
        <v>73.0</v>
      </c>
      <c r="F14" s="8" t="n">
        <v>0.3561643835616438</v>
      </c>
    </row>
    <row r="15" ht="14.4" customHeight="true">
      <c r="A15" s="3" t="s">
        <v>362</v>
      </c>
      <c r="B15" s="3" t="s">
        <v>363</v>
      </c>
      <c r="C15" s="4" t="n">
        <v>14.0</v>
      </c>
      <c r="D15" s="4" t="n">
        <v>58.0</v>
      </c>
      <c r="E15" s="4" t="n">
        <f>SUM(C15,D15)</f>
        <v>72.0</v>
      </c>
      <c r="F15" s="8" t="n">
        <v>0.19444444444444445</v>
      </c>
    </row>
    <row r="16" ht="14.4" customHeight="true">
      <c r="A16" s="9" t="s">
        <v>42</v>
      </c>
      <c r="B16" s="10" t="n">
        <f>COUNTA(B11:B15)</f>
        <v>5.0</v>
      </c>
      <c r="C16" s="10" t="n">
        <f>SUM(C11:C15)</f>
        <v>154.0</v>
      </c>
      <c r="D16" s="10" t="n">
        <f>SUM(D11:D15)</f>
        <v>209.0</v>
      </c>
      <c r="E16" s="10" t="n">
        <f>SUM(E11:E15)</f>
        <v>363.0</v>
      </c>
      <c r="F16" s="11" t="n">
        <f>SUM(C11:C15)/SUM(E11:E15)</f>
        <v>0.42424242424242425</v>
      </c>
    </row>
    <row r="17" ht="14.4" customHeight="true">
      <c r="A17" s="22" t="s">
        <v>364</v>
      </c>
      <c r="B17" s="23"/>
      <c r="C17" s="23"/>
      <c r="D17" s="23"/>
      <c r="E17" s="23"/>
      <c r="F17" s="24"/>
    </row>
    <row r="18" ht="14.4" customHeight="true">
      <c r="A18" s="1" t="s">
        <v>26</v>
      </c>
      <c r="B18" s="1" t="s">
        <v>27</v>
      </c>
      <c r="C18" s="1" t="s">
        <v>28</v>
      </c>
      <c r="D18" s="1" t="s">
        <v>29</v>
      </c>
      <c r="E18" s="1" t="s">
        <v>38</v>
      </c>
      <c r="F18" s="1" t="s">
        <v>30</v>
      </c>
    </row>
    <row r="19" ht="14.4" customHeight="true">
      <c r="A19" s="3" t="s">
        <v>370</v>
      </c>
      <c r="B19" s="3" t="s">
        <v>371</v>
      </c>
      <c r="C19" s="4" t="n">
        <v>51.0</v>
      </c>
      <c r="D19" s="4" t="n">
        <v>22.0</v>
      </c>
      <c r="E19" s="4" t="n">
        <f>SUM(C19,D19)</f>
        <v>73.0</v>
      </c>
      <c r="F19" s="8" t="n">
        <v>0.6986301369863014</v>
      </c>
    </row>
    <row r="20" ht="14.4" customHeight="true">
      <c r="A20" s="3" t="s">
        <v>372</v>
      </c>
      <c r="B20" s="3" t="s">
        <v>373</v>
      </c>
      <c r="C20" s="4" t="n">
        <v>47.0</v>
      </c>
      <c r="D20" s="4" t="n">
        <v>26.0</v>
      </c>
      <c r="E20" s="4" t="n">
        <f>SUM(C20,D20)</f>
        <v>73.0</v>
      </c>
      <c r="F20" s="8" t="n">
        <v>0.6438356164383562</v>
      </c>
    </row>
    <row r="21" ht="14.4" customHeight="true">
      <c r="A21" s="3" t="s">
        <v>374</v>
      </c>
      <c r="B21" s="3" t="s">
        <v>375</v>
      </c>
      <c r="C21" s="4" t="n">
        <v>42.0</v>
      </c>
      <c r="D21" s="4" t="n">
        <v>32.0</v>
      </c>
      <c r="E21" s="4" t="n">
        <f>SUM(C21,D21)</f>
        <v>74.0</v>
      </c>
      <c r="F21" s="8" t="n">
        <v>0.5675675675675675</v>
      </c>
    </row>
    <row r="22" ht="14.4" customHeight="true">
      <c r="A22" s="3" t="s">
        <v>376</v>
      </c>
      <c r="B22" s="3" t="s">
        <v>377</v>
      </c>
      <c r="C22" s="4" t="n">
        <v>30.0</v>
      </c>
      <c r="D22" s="4" t="n">
        <v>42.0</v>
      </c>
      <c r="E22" s="4" t="n">
        <f>SUM(C22,D22)</f>
        <v>72.0</v>
      </c>
      <c r="F22" s="8" t="n">
        <v>0.4166666666666667</v>
      </c>
    </row>
    <row r="23" ht="14.4" customHeight="true">
      <c r="A23" s="3" t="s">
        <v>378</v>
      </c>
      <c r="B23" s="3" t="s">
        <v>379</v>
      </c>
      <c r="C23" s="4" t="n">
        <v>17.0</v>
      </c>
      <c r="D23" s="4" t="n">
        <v>55.0</v>
      </c>
      <c r="E23" s="4" t="n">
        <f>SUM(C23,D23)</f>
        <v>72.0</v>
      </c>
      <c r="F23" s="8" t="n">
        <v>0.2361111111111111</v>
      </c>
    </row>
    <row r="24" ht="14.4" customHeight="true">
      <c r="A24" s="9" t="s">
        <v>42</v>
      </c>
      <c r="B24" s="10" t="n">
        <f>COUNTA(B19:B23)</f>
        <v>5.0</v>
      </c>
      <c r="C24" s="10" t="n">
        <f>SUM(C19:C23)</f>
        <v>187.0</v>
      </c>
      <c r="D24" s="10" t="n">
        <f>SUM(D19:D23)</f>
        <v>177.0</v>
      </c>
      <c r="E24" s="10" t="n">
        <f>SUM(E19:E23)</f>
        <v>364.0</v>
      </c>
      <c r="F24" s="11" t="n">
        <f>SUM(C19:C23)/SUM(E19:E23)</f>
        <v>0.5137362637362637</v>
      </c>
    </row>
    <row r="25" ht="14.4" customHeight="true">
      <c r="A25" s="22" t="s">
        <v>380</v>
      </c>
      <c r="B25" s="23"/>
      <c r="C25" s="23"/>
      <c r="D25" s="23"/>
      <c r="E25" s="23"/>
      <c r="F25" s="24"/>
    </row>
    <row r="26" ht="14.4" customHeight="true">
      <c r="A26" s="1" t="s">
        <v>26</v>
      </c>
      <c r="B26" s="1" t="s">
        <v>27</v>
      </c>
      <c r="C26" s="1" t="s">
        <v>28</v>
      </c>
      <c r="D26" s="1" t="s">
        <v>29</v>
      </c>
      <c r="E26" s="1" t="s">
        <v>38</v>
      </c>
      <c r="F26" s="1" t="s">
        <v>30</v>
      </c>
    </row>
    <row r="27" ht="14.4" customHeight="true">
      <c r="A27" s="3" t="s">
        <v>386</v>
      </c>
      <c r="B27" s="3" t="s">
        <v>387</v>
      </c>
      <c r="C27" s="4" t="n">
        <v>48.0</v>
      </c>
      <c r="D27" s="4" t="n">
        <v>24.0</v>
      </c>
      <c r="E27" s="4" t="n">
        <f>SUM(C27,D27)</f>
        <v>72.0</v>
      </c>
      <c r="F27" s="8" t="n">
        <v>0.6666666666666666</v>
      </c>
    </row>
    <row r="28" ht="14.4" customHeight="true">
      <c r="A28" s="3" t="s">
        <v>388</v>
      </c>
      <c r="B28" s="3" t="s">
        <v>389</v>
      </c>
      <c r="C28" s="4" t="n">
        <v>44.0</v>
      </c>
      <c r="D28" s="4" t="n">
        <v>29.0</v>
      </c>
      <c r="E28" s="4" t="n">
        <f>SUM(C28,D28)</f>
        <v>73.0</v>
      </c>
      <c r="F28" s="8" t="n">
        <v>0.6027397260273972</v>
      </c>
    </row>
    <row r="29" ht="14.4" customHeight="true">
      <c r="A29" s="3" t="s">
        <v>390</v>
      </c>
      <c r="B29" s="3" t="s">
        <v>391</v>
      </c>
      <c r="C29" s="4" t="n">
        <v>42.0</v>
      </c>
      <c r="D29" s="4" t="n">
        <v>31.0</v>
      </c>
      <c r="E29" s="4" t="n">
        <f>SUM(C29,D29)</f>
        <v>73.0</v>
      </c>
      <c r="F29" s="8" t="n">
        <v>0.5753424657534246</v>
      </c>
    </row>
    <row r="30" ht="14.4" customHeight="true">
      <c r="A30" s="3" t="s">
        <v>392</v>
      </c>
      <c r="B30" s="3" t="s">
        <v>393</v>
      </c>
      <c r="C30" s="4" t="n">
        <v>36.0</v>
      </c>
      <c r="D30" s="4" t="n">
        <v>38.0</v>
      </c>
      <c r="E30" s="4" t="n">
        <f>SUM(C30,D30)</f>
        <v>74.0</v>
      </c>
      <c r="F30" s="8" t="n">
        <v>0.4864864864864865</v>
      </c>
    </row>
    <row r="31" ht="14.4" customHeight="true">
      <c r="A31" s="3" t="s">
        <v>394</v>
      </c>
      <c r="B31" s="3" t="s">
        <v>395</v>
      </c>
      <c r="C31" s="4" t="n">
        <v>17.0</v>
      </c>
      <c r="D31" s="4" t="n">
        <v>57.0</v>
      </c>
      <c r="E31" s="4" t="n">
        <f>SUM(C31,D31)</f>
        <v>74.0</v>
      </c>
      <c r="F31" s="8" t="n">
        <v>0.22972972972972974</v>
      </c>
    </row>
    <row r="32" ht="14.4" customHeight="true">
      <c r="A32" s="9" t="s">
        <v>42</v>
      </c>
      <c r="B32" s="10" t="n">
        <f>COUNTA(B27:B31)</f>
        <v>5.0</v>
      </c>
      <c r="C32" s="10" t="n">
        <f>SUM(C27:C31)</f>
        <v>187.0</v>
      </c>
      <c r="D32" s="10" t="n">
        <f>SUM(D27:D31)</f>
        <v>179.0</v>
      </c>
      <c r="E32" s="10" t="n">
        <f>SUM(E27:E31)</f>
        <v>366.0</v>
      </c>
      <c r="F32" s="11" t="n">
        <f>SUM(C27:C31)/SUM(E27:E31)</f>
        <v>0.5109289617486339</v>
      </c>
    </row>
    <row r="33" ht="14.4" customHeight="true">
      <c r="A33" s="22" t="s">
        <v>396</v>
      </c>
      <c r="B33" s="23"/>
      <c r="C33" s="23"/>
      <c r="D33" s="23"/>
      <c r="E33" s="23"/>
      <c r="F33" s="24"/>
    </row>
    <row r="34" ht="14.4" customHeight="true">
      <c r="A34" s="1" t="s">
        <v>26</v>
      </c>
      <c r="B34" s="1" t="s">
        <v>27</v>
      </c>
      <c r="C34" s="1" t="s">
        <v>28</v>
      </c>
      <c r="D34" s="1" t="s">
        <v>29</v>
      </c>
      <c r="E34" s="1" t="s">
        <v>38</v>
      </c>
      <c r="F34" s="1" t="s">
        <v>30</v>
      </c>
    </row>
    <row r="35" ht="14.4" customHeight="true">
      <c r="A35" s="3" t="s">
        <v>128</v>
      </c>
      <c r="B35" s="3" t="s">
        <v>402</v>
      </c>
      <c r="C35" s="4" t="n">
        <v>53.0</v>
      </c>
      <c r="D35" s="4" t="n">
        <v>20.0</v>
      </c>
      <c r="E35" s="4" t="n">
        <f>SUM(C35,D35)</f>
        <v>73.0</v>
      </c>
      <c r="F35" s="8" t="n">
        <v>0.726027397260274</v>
      </c>
    </row>
    <row r="36" ht="14.4" customHeight="true">
      <c r="A36" s="3" t="s">
        <v>403</v>
      </c>
      <c r="B36" s="3" t="s">
        <v>404</v>
      </c>
      <c r="C36" s="4" t="n">
        <v>36.0</v>
      </c>
      <c r="D36" s="4" t="n">
        <v>36.0</v>
      </c>
      <c r="E36" s="4" t="n">
        <f>SUM(C36,D36)</f>
        <v>72.0</v>
      </c>
      <c r="F36" s="8" t="n">
        <v>0.5</v>
      </c>
    </row>
    <row r="37" ht="14.4" customHeight="true">
      <c r="A37" s="3" t="s">
        <v>405</v>
      </c>
      <c r="B37" s="3" t="s">
        <v>406</v>
      </c>
      <c r="C37" s="4" t="n">
        <v>32.0</v>
      </c>
      <c r="D37" s="4" t="n">
        <v>42.0</v>
      </c>
      <c r="E37" s="4" t="n">
        <f>SUM(C37,D37)</f>
        <v>74.0</v>
      </c>
      <c r="F37" s="8" t="n">
        <v>0.43243243243243246</v>
      </c>
    </row>
    <row r="38" ht="14.4" customHeight="true">
      <c r="A38" s="3" t="s">
        <v>128</v>
      </c>
      <c r="B38" s="3" t="s">
        <v>407</v>
      </c>
      <c r="C38" s="4" t="n">
        <v>29.0</v>
      </c>
      <c r="D38" s="4" t="n">
        <v>45.0</v>
      </c>
      <c r="E38" s="4" t="n">
        <f>SUM(C38,D38)</f>
        <v>74.0</v>
      </c>
      <c r="F38" s="8" t="n">
        <v>0.3918918918918919</v>
      </c>
    </row>
    <row r="39" ht="14.4" customHeight="true">
      <c r="A39" s="3" t="s">
        <v>163</v>
      </c>
      <c r="B39" s="3" t="s">
        <v>255</v>
      </c>
      <c r="C39" s="4" t="n">
        <v>20.0</v>
      </c>
      <c r="D39" s="4" t="n">
        <v>52.0</v>
      </c>
      <c r="E39" s="4" t="n">
        <f>SUM(C39,D39)</f>
        <v>72.0</v>
      </c>
      <c r="F39" s="8" t="n">
        <v>0.2777777777777778</v>
      </c>
    </row>
    <row r="40" ht="14.4" customHeight="true">
      <c r="A40" s="9" t="s">
        <v>42</v>
      </c>
      <c r="B40" s="10" t="n">
        <f>COUNTA(B35:B39)</f>
        <v>5.0</v>
      </c>
      <c r="C40" s="10" t="n">
        <f>SUM(C35:C39)</f>
        <v>170.0</v>
      </c>
      <c r="D40" s="10" t="n">
        <f>SUM(D35:D39)</f>
        <v>195.0</v>
      </c>
      <c r="E40" s="10" t="n">
        <f>SUM(E35:E39)</f>
        <v>365.0</v>
      </c>
      <c r="F40" s="11" t="n">
        <f>SUM(C35:C39)/SUM(E35:E39)</f>
        <v>0.4657534246575342</v>
      </c>
    </row>
    <row r="41" ht="14.4" customHeight="true">
      <c r="A41" s="22" t="s">
        <v>408</v>
      </c>
      <c r="B41" s="23"/>
      <c r="C41" s="23"/>
      <c r="D41" s="23"/>
      <c r="E41" s="23"/>
      <c r="F41" s="24"/>
    </row>
    <row r="42" ht="14.4" customHeight="true">
      <c r="A42" s="1" t="s">
        <v>26</v>
      </c>
      <c r="B42" s="1" t="s">
        <v>27</v>
      </c>
      <c r="C42" s="1" t="s">
        <v>28</v>
      </c>
      <c r="D42" s="1" t="s">
        <v>29</v>
      </c>
      <c r="E42" s="1" t="s">
        <v>38</v>
      </c>
      <c r="F42" s="1" t="s">
        <v>30</v>
      </c>
    </row>
    <row r="43" ht="14.4" customHeight="true">
      <c r="A43" s="3" t="s">
        <v>414</v>
      </c>
      <c r="B43" s="3" t="s">
        <v>415</v>
      </c>
      <c r="C43" s="4" t="n">
        <v>57.0</v>
      </c>
      <c r="D43" s="4" t="n">
        <v>16.0</v>
      </c>
      <c r="E43" s="4" t="n">
        <f>SUM(C43,D43)</f>
        <v>73.0</v>
      </c>
      <c r="F43" s="8" t="n">
        <v>0.7808219178082192</v>
      </c>
    </row>
    <row r="44" ht="14.4" customHeight="true">
      <c r="A44" s="3" t="s">
        <v>416</v>
      </c>
      <c r="B44" s="3" t="s">
        <v>417</v>
      </c>
      <c r="C44" s="4" t="n">
        <v>52.0</v>
      </c>
      <c r="D44" s="4" t="n">
        <v>21.0</v>
      </c>
      <c r="E44" s="4" t="n">
        <f>SUM(C44,D44)</f>
        <v>73.0</v>
      </c>
      <c r="F44" s="8" t="n">
        <v>0.7123287671232876</v>
      </c>
    </row>
    <row r="45" ht="14.4" customHeight="true">
      <c r="A45" s="3" t="s">
        <v>418</v>
      </c>
      <c r="B45" s="3" t="s">
        <v>419</v>
      </c>
      <c r="C45" s="4" t="n">
        <v>42.0</v>
      </c>
      <c r="D45" s="4" t="n">
        <v>32.0</v>
      </c>
      <c r="E45" s="4" t="n">
        <f>SUM(C45,D45)</f>
        <v>74.0</v>
      </c>
      <c r="F45" s="8" t="n">
        <v>0.5675675675675675</v>
      </c>
    </row>
    <row r="46" ht="14.4" customHeight="true">
      <c r="A46" s="3" t="s">
        <v>420</v>
      </c>
      <c r="B46" s="3" t="s">
        <v>421</v>
      </c>
      <c r="C46" s="4" t="n">
        <v>41.0</v>
      </c>
      <c r="D46" s="4" t="n">
        <v>33.0</v>
      </c>
      <c r="E46" s="4" t="n">
        <f>SUM(C46,D46)</f>
        <v>74.0</v>
      </c>
      <c r="F46" s="8" t="n">
        <v>0.5540540540540541</v>
      </c>
    </row>
    <row r="47" ht="14.4" customHeight="true">
      <c r="A47" s="3" t="s">
        <v>422</v>
      </c>
      <c r="B47" s="3" t="s">
        <v>423</v>
      </c>
      <c r="C47" s="4" t="n">
        <v>38.0</v>
      </c>
      <c r="D47" s="4" t="n">
        <v>35.0</v>
      </c>
      <c r="E47" s="4" t="n">
        <f>SUM(C47,D47)</f>
        <v>73.0</v>
      </c>
      <c r="F47" s="8" t="n">
        <v>0.5205479452054794</v>
      </c>
    </row>
    <row r="48" ht="14.4" customHeight="true">
      <c r="A48" s="9" t="s">
        <v>42</v>
      </c>
      <c r="B48" s="10" t="n">
        <f>COUNTA(B43:B47)</f>
        <v>5.0</v>
      </c>
      <c r="C48" s="10" t="n">
        <f>SUM(C43:C47)</f>
        <v>230.0</v>
      </c>
      <c r="D48" s="10" t="n">
        <f>SUM(D43:D47)</f>
        <v>137.0</v>
      </c>
      <c r="E48" s="10" t="n">
        <f>SUM(E43:E47)</f>
        <v>367.0</v>
      </c>
      <c r="F48" s="11" t="n">
        <f>SUM(C43:C47)/SUM(E43:E47)</f>
        <v>0.6267029972752044</v>
      </c>
    </row>
    <row r="49" ht="14.4" customHeight="true">
      <c r="A49" s="22" t="s">
        <v>424</v>
      </c>
      <c r="B49" s="23"/>
      <c r="C49" s="23"/>
      <c r="D49" s="23"/>
      <c r="E49" s="23"/>
      <c r="F49" s="24"/>
    </row>
    <row r="50" ht="14.4" customHeight="true">
      <c r="A50" s="1" t="s">
        <v>26</v>
      </c>
      <c r="B50" s="1" t="s">
        <v>27</v>
      </c>
      <c r="C50" s="1" t="s">
        <v>28</v>
      </c>
      <c r="D50" s="1" t="s">
        <v>29</v>
      </c>
      <c r="E50" s="1" t="s">
        <v>38</v>
      </c>
      <c r="F50" s="1" t="s">
        <v>30</v>
      </c>
    </row>
    <row r="51" ht="14.4" customHeight="true">
      <c r="A51" s="9" t="s">
        <v>42</v>
      </c>
      <c r="B51" s="10" t="n">
        <f>COUNTA($Z$1)</f>
        <v>0.0</v>
      </c>
      <c r="C51" s="10" t="n">
        <f>SUM(0)</f>
        <v>0.0</v>
      </c>
      <c r="D51" s="10" t="n">
        <f>SUM(0)</f>
        <v>0.0</v>
      </c>
      <c r="E51" s="10" t="n">
        <f>SUM(0)</f>
        <v>0.0</v>
      </c>
      <c r="F51" s="11" t="n">
        <f>SUM(0)/SUM(1)</f>
        <v>0.0</v>
      </c>
    </row>
    <row r="52" ht="14.4" customHeight="true">
      <c r="A52" s="22" t="s">
        <v>425</v>
      </c>
      <c r="B52" s="23"/>
      <c r="C52" s="23"/>
      <c r="D52" s="23"/>
      <c r="E52" s="23"/>
      <c r="F52" s="24"/>
    </row>
    <row r="53" ht="14.4" customHeight="true">
      <c r="A53" s="1" t="s">
        <v>26</v>
      </c>
      <c r="B53" s="1" t="s">
        <v>27</v>
      </c>
      <c r="C53" s="1" t="s">
        <v>28</v>
      </c>
      <c r="D53" s="1" t="s">
        <v>29</v>
      </c>
      <c r="E53" s="1" t="s">
        <v>38</v>
      </c>
      <c r="F53" s="1" t="s">
        <v>30</v>
      </c>
    </row>
    <row r="54" ht="14.4" customHeight="true">
      <c r="A54" s="3" t="s">
        <v>427</v>
      </c>
      <c r="B54" s="3" t="s">
        <v>428</v>
      </c>
      <c r="C54" s="4" t="n">
        <v>21227.0</v>
      </c>
      <c r="D54" s="4" t="n">
        <v>341.0</v>
      </c>
      <c r="E54" s="4" t="n">
        <f>SUM(C54,D54)</f>
        <v>21568.0</v>
      </c>
      <c r="F54" s="8" t="n">
        <v>0.9841895400593472</v>
      </c>
    </row>
    <row r="55" ht="14.4" customHeight="true">
      <c r="A55" s="9" t="s">
        <v>42</v>
      </c>
      <c r="B55" s="10" t="n">
        <f>COUNTA(B54)</f>
        <v>1.0</v>
      </c>
      <c r="C55" s="10" t="n">
        <f>SUM(C54)</f>
        <v>21227.0</v>
      </c>
      <c r="D55" s="10" t="n">
        <f>SUM(D54)</f>
        <v>341.0</v>
      </c>
      <c r="E55" s="10" t="n">
        <f>SUM(E54)</f>
        <v>21568.0</v>
      </c>
      <c r="F55" s="11" t="n">
        <f>SUM(C54)/SUM(E54)</f>
        <v>0.9841895400593472</v>
      </c>
    </row>
    <row r="56" ht="14.4" customHeight="true">
      <c r="A56" s="7" t="s">
        <v>20</v>
      </c>
      <c r="B56" s="12" t="n">
        <f>COUNTA(B3:B7,B11:B15,B19:B23,B27:B31,B35:B39,B43:B47,B54)</f>
        <v>31.0</v>
      </c>
      <c r="C56" s="12" t="n">
        <f>SUM(C3:C7,C11:C15,C19:C23,C27:C31,C35:C39,C43:C47,C54)</f>
        <v>22321.0</v>
      </c>
      <c r="D56" s="12" t="n">
        <f>SUM(D3:D7,D11:D15,D19:D23,D27:D31,D35:D39,D43:D47,D54)</f>
        <v>1435.0</v>
      </c>
      <c r="E56" s="12" t="n">
        <f>SUM(E3:E7,E11:E15,E19:E23,E27:E31,E35:E39,E43:E47,E54)</f>
        <v>23756.0</v>
      </c>
      <c r="F56" s="13" t="n">
        <f>SUM(C3:C7,C11:C15,C19:C23,C27:C31,C35:C39,C43:C47,C54)/SUM(E3:E7,E11:E15,E19:E23,E27:E31,E35:E39,E43:E47,E54)</f>
        <v>0.9395942077790874</v>
      </c>
    </row>
    <row r="57" ht="14.4" customHeight="true"/>
  </sheetData>
  <mergeCells>
    <mergeCell ref="A1:F1"/>
    <mergeCell ref="A9:F9"/>
    <mergeCell ref="A17:F17"/>
    <mergeCell ref="A25:F25"/>
    <mergeCell ref="A33:F33"/>
    <mergeCell ref="A41:F41"/>
    <mergeCell ref="A49:F49"/>
    <mergeCell ref="A52:F52"/>
  </mergeCells>
  <pageMargins left="0.7" right="0.7" top="0.75" bottom="0.75" header="0.3" footer="0.3"/>
  <pageSetup orientation="portrait" verticalDpi="0" r:id="rId1" copies="1" draft="false" fitToHeight="1" fitToWidth="1" horizontalDpi="600" pageOrder="downThenOver" blackAndWhite="false" firstPageNumber="1" paperSize="1" scale="100" useFirstPageNumber="false" usePrinterDefaults="true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4" x14ac:dyDescent="0.3"/>
  <cols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</cols>
  <sheetData>
    <row r="1" spans="1:1" x14ac:dyDescent="0.3">
      <c r="A1" t="n">
        <v>1.0</v>
      </c>
      <c r="B1" s="0" t="n">
        <v>2.0</v>
      </c>
      <c r="C1" s="0" t="n">
        <v>3.0</v>
      </c>
      <c r="D1" s="0" t="n">
        <v>4.0</v>
      </c>
      <c r="E1" s="0" t="n">
        <v>5.0</v>
      </c>
      <c r="F1" s="0" t="n">
        <v>6.0</v>
      </c>
      <c r="G1" s="0" t="n">
        <v>7.0</v>
      </c>
      <c r="H1" s="0" t="n">
        <v>8.0</v>
      </c>
      <c r="I1" s="0" t="n">
        <v>9.0</v>
      </c>
      <c r="J1" s="0" t="n">
        <v>10.0</v>
      </c>
    </row>
    <row r="2" spans="1:1" x14ac:dyDescent="0.3">
      <c r="A2" t="n">
        <v>2.0</v>
      </c>
      <c r="B2" s="0" t="n">
        <v>4.0</v>
      </c>
      <c r="C2" s="0" t="n">
        <v>6.0</v>
      </c>
      <c r="D2" s="0" t="n">
        <v>8.0</v>
      </c>
      <c r="E2" s="0" t="n">
        <v>10.0</v>
      </c>
      <c r="F2" s="0" t="n">
        <v>12.0</v>
      </c>
      <c r="G2" s="0" t="n">
        <v>14.0</v>
      </c>
      <c r="H2" s="0" t="n">
        <v>16.0</v>
      </c>
      <c r="I2" s="0" t="n">
        <v>18.0</v>
      </c>
      <c r="J2" s="0" t="n">
        <v>20.0</v>
      </c>
    </row>
    <row r="3" spans="1:1" x14ac:dyDescent="0.3">
      <c r="A3" t="n">
        <f>SUM(A1+A2)</f>
        <v>3.0</v>
      </c>
      <c r="B3" s="0" t="n">
        <f>SUM(B1+B2)</f>
        <v>6.0</v>
      </c>
      <c r="C3" s="0" t="n">
        <f>SUM(C1+C2)</f>
        <v>9.0</v>
      </c>
      <c r="D3" s="0" t="n">
        <f>SUM(D1+D2)</f>
        <v>12.0</v>
      </c>
      <c r="E3" s="0" t="n">
        <f>SUM(E1+E2)</f>
        <v>15.0</v>
      </c>
      <c r="F3" s="0" t="n">
        <f>SUM(F1+F2)</f>
        <v>18.0</v>
      </c>
      <c r="G3" s="0" t="n">
        <f>SUM(G1+G2)</f>
        <v>21.0</v>
      </c>
      <c r="H3" s="0" t="n">
        <f>SUM(H1+H2)</f>
        <v>24.0</v>
      </c>
      <c r="I3" s="0" t="n">
        <f>SUM(I1+I2)</f>
        <v>27.0</v>
      </c>
      <c r="J3" s="0" t="n">
        <f>SUM(J1+J2)</f>
        <v>30.0</v>
      </c>
    </row>
    <row r="4" spans="1:1" x14ac:dyDescent="0.3">
      <c r="A4" t="s">
        <v>511</v>
      </c>
      <c r="B4" s="0" t="s">
        <v>511</v>
      </c>
      <c r="C4" s="0" t="s">
        <v>511</v>
      </c>
      <c r="D4" s="0" t="s">
        <v>511</v>
      </c>
      <c r="E4" s="0" t="s">
        <v>511</v>
      </c>
      <c r="F4" s="0" t="s">
        <v>511</v>
      </c>
      <c r="G4" s="0" t="s">
        <v>511</v>
      </c>
      <c r="H4" s="0" t="s">
        <v>511</v>
      </c>
      <c r="I4" s="0" t="s">
        <v>511</v>
      </c>
      <c r="J4" s="0" t="s">
        <v>511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4" x14ac:dyDescent="0.3"/>
  <sheetData>
    <row r="1" spans="1:1" x14ac:dyDescent="0.3">
      <c r="A1" t="n">
        <v>1.0</v>
      </c>
    </row>
    <row r="2" spans="1:1" x14ac:dyDescent="0.3">
      <c r="A2" t="n">
        <v>2.0</v>
      </c>
    </row>
    <row r="3" spans="1:1" x14ac:dyDescent="0.3">
      <c r="A3" t="n">
        <f>SUM(A1+A2)</f>
        <v>3.0</v>
      </c>
    </row>
    <row r="4" spans="1:1" x14ac:dyDescent="0.3">
      <c r="A4" t="s">
        <v>511</v>
      </c>
    </row>
    <row r="5" ht="14.4" customHeight="true">
      <c r="A5" s="0" t="n">
        <v>2.0</v>
      </c>
    </row>
    <row r="6" ht="14.4" customHeight="true">
      <c r="A6" s="0" t="n">
        <v>4.0</v>
      </c>
    </row>
    <row r="7" ht="14.4" customHeight="true">
      <c r="A7" s="0" t="n">
        <f>SUM(A5+A6)</f>
        <v>6.0</v>
      </c>
    </row>
    <row r="8" ht="14.4" customHeight="true">
      <c r="A8" s="0" t="s">
        <v>511</v>
      </c>
    </row>
    <row r="9" ht="14.4" customHeight="true">
      <c r="A9" s="0" t="n">
        <v>3.0</v>
      </c>
    </row>
    <row r="10" ht="14.4" customHeight="true">
      <c r="A10" s="0" t="n">
        <v>6.0</v>
      </c>
    </row>
    <row r="11" ht="14.4" customHeight="true">
      <c r="A11" s="0" t="n">
        <f>SUM(A9+A10)</f>
        <v>9.0</v>
      </c>
    </row>
    <row r="12" ht="14.4" customHeight="true">
      <c r="A12" s="0" t="s">
        <v>511</v>
      </c>
    </row>
    <row r="13" ht="14.4" customHeight="true">
      <c r="A13" s="0" t="n">
        <v>4.0</v>
      </c>
    </row>
    <row r="14" ht="14.4" customHeight="true">
      <c r="A14" s="0" t="n">
        <v>8.0</v>
      </c>
    </row>
    <row r="15" ht="14.4" customHeight="true">
      <c r="A15" s="0" t="n">
        <f>SUM(A13+A14)</f>
        <v>12.0</v>
      </c>
    </row>
    <row r="16" ht="14.4" customHeight="true">
      <c r="A16" s="0" t="s">
        <v>511</v>
      </c>
    </row>
    <row r="17" ht="14.4" customHeight="true">
      <c r="A17" s="0" t="n">
        <v>5.0</v>
      </c>
    </row>
    <row r="18" ht="14.4" customHeight="true">
      <c r="A18" s="0" t="n">
        <v>10.0</v>
      </c>
    </row>
    <row r="19" ht="14.4" customHeight="true">
      <c r="A19" s="0" t="n">
        <f>SUM(A17+A18)</f>
        <v>15.0</v>
      </c>
    </row>
    <row r="20" ht="14.4" customHeight="true">
      <c r="A20" s="0" t="s">
        <v>511</v>
      </c>
    </row>
    <row r="21" ht="14.4" customHeight="true">
      <c r="A21" s="0" t="n">
        <v>6.0</v>
      </c>
    </row>
    <row r="22" ht="14.4" customHeight="true">
      <c r="A22" s="0" t="n">
        <v>12.0</v>
      </c>
    </row>
    <row r="23" ht="14.4" customHeight="true">
      <c r="A23" s="0" t="n">
        <f>SUM(A21+A22)</f>
        <v>18.0</v>
      </c>
    </row>
    <row r="24" ht="14.4" customHeight="true">
      <c r="A24" s="0" t="s">
        <v>511</v>
      </c>
    </row>
    <row r="25" ht="14.4" customHeight="true">
      <c r="A25" s="0" t="n">
        <v>7.0</v>
      </c>
    </row>
    <row r="26" ht="14.4" customHeight="true">
      <c r="A26" s="0" t="n">
        <v>14.0</v>
      </c>
    </row>
    <row r="27" ht="14.4" customHeight="true">
      <c r="A27" s="0" t="n">
        <f>SUM(A25+A26)</f>
        <v>21.0</v>
      </c>
    </row>
    <row r="28" ht="14.4" customHeight="true">
      <c r="A28" s="0" t="s">
        <v>511</v>
      </c>
    </row>
    <row r="29" ht="14.4" customHeight="true">
      <c r="A29" s="0" t="n">
        <v>8.0</v>
      </c>
    </row>
    <row r="30" ht="14.4" customHeight="true">
      <c r="A30" s="0" t="n">
        <v>16.0</v>
      </c>
    </row>
    <row r="31" ht="14.4" customHeight="true">
      <c r="A31" s="0" t="n">
        <f>SUM(A29+A30)</f>
        <v>24.0</v>
      </c>
    </row>
    <row r="32" ht="14.4" customHeight="true">
      <c r="A32" s="0" t="s">
        <v>511</v>
      </c>
    </row>
    <row r="33" ht="14.4" customHeight="true">
      <c r="A33" s="0" t="n">
        <v>9.0</v>
      </c>
    </row>
    <row r="34" ht="14.4" customHeight="true">
      <c r="A34" s="0" t="n">
        <v>18.0</v>
      </c>
    </row>
    <row r="35" ht="14.4" customHeight="true">
      <c r="A35" s="0" t="n">
        <f>SUM(A33+A34)</f>
        <v>27.0</v>
      </c>
    </row>
    <row r="36" ht="14.4" customHeight="true">
      <c r="A36" s="0" t="s">
        <v>511</v>
      </c>
    </row>
    <row r="37" ht="14.4" customHeight="true">
      <c r="A37" s="0" t="n">
        <v>10.0</v>
      </c>
    </row>
    <row r="38" ht="14.4" customHeight="true">
      <c r="A38" s="0" t="n">
        <v>20.0</v>
      </c>
    </row>
    <row r="39" ht="14.4" customHeight="true">
      <c r="A39" s="0" t="n">
        <f>SUM(A37+A38)</f>
        <v>30.0</v>
      </c>
    </row>
    <row r="40" ht="14.4" customHeight="true">
      <c r="A40" s="0" t="s">
        <v>511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" sqref="B1"/>
    </sheetView>
  </sheetViews>
  <sheetFormatPr defaultRowHeight="14.4" x14ac:dyDescent="0.3"/>
  <sheetData>
    <row r="1" spans="1:6" x14ac:dyDescent="0.3">
      <c r="A1" t="n">
        <v>2.0</v>
      </c>
      <c r="B1" t="n">
        <v>3.0</v>
      </c>
      <c r="C1" t="n">
        <f>A1 * B1</f>
        <v>6.0</v>
      </c>
      <c r="D1" t="n">
        <v>11.0</v>
      </c>
      <c r="E1" t="n">
        <f>A1 * B1 * D1</f>
        <v>66.0</v>
      </c>
      <c r="F1" t="s">
        <v>511</v>
      </c>
    </row>
    <row r="2" ht="14.4" customHeight="true">
      <c r="D2" s="0" t="n">
        <v>13.0</v>
      </c>
      <c r="E2" s="0" t="n">
        <f>A1 * B1 * D2</f>
        <v>78.0</v>
      </c>
      <c r="F2" s="0" t="s">
        <v>511</v>
      </c>
    </row>
    <row r="3" ht="14.4" customHeight="true">
      <c r="D3" s="0" t="n">
        <v>17.0</v>
      </c>
      <c r="E3" s="0" t="n">
        <f>A1 * B1 * D3</f>
        <v>102.0</v>
      </c>
      <c r="F3" s="0" t="s">
        <v>511</v>
      </c>
    </row>
    <row r="4" ht="14.4" customHeight="true">
      <c r="D4" s="0" t="n">
        <v>19.0</v>
      </c>
      <c r="E4" s="0" t="n">
        <f>A1 * B1 * D4</f>
        <v>114.0</v>
      </c>
      <c r="F4" s="0" t="s">
        <v>511</v>
      </c>
    </row>
    <row r="5" ht="14.4" customHeight="true">
      <c r="B5" s="0" t="n">
        <v>5.0</v>
      </c>
      <c r="C5" s="0" t="n">
        <f>A1 * B5</f>
        <v>10.0</v>
      </c>
      <c r="D5" s="0" t="n">
        <v>11.0</v>
      </c>
      <c r="E5" s="0" t="n">
        <f>A1 * B5 * D5</f>
        <v>110.0</v>
      </c>
      <c r="F5" s="0" t="s">
        <v>511</v>
      </c>
    </row>
    <row r="6" ht="14.4" customHeight="true">
      <c r="D6" s="0" t="n">
        <v>13.0</v>
      </c>
      <c r="E6" s="0" t="n">
        <f>A1 * B5 * D6</f>
        <v>130.0</v>
      </c>
      <c r="F6" s="0" t="s">
        <v>511</v>
      </c>
    </row>
    <row r="7" ht="14.4" customHeight="true">
      <c r="D7" s="0" t="n">
        <v>17.0</v>
      </c>
      <c r="E7" s="0" t="n">
        <f>A1 * B5 * D7</f>
        <v>170.0</v>
      </c>
      <c r="F7" s="0" t="s">
        <v>511</v>
      </c>
    </row>
    <row r="8" ht="14.4" customHeight="true">
      <c r="D8" s="0" t="n">
        <v>19.0</v>
      </c>
      <c r="E8" s="0" t="n">
        <f>A1 * B5 * D8</f>
        <v>190.0</v>
      </c>
      <c r="F8" s="0" t="s">
        <v>511</v>
      </c>
    </row>
    <row r="9" ht="14.4" customHeight="true">
      <c r="B9" s="0" t="n">
        <v>7.0</v>
      </c>
      <c r="C9" s="0" t="n">
        <f>A1 * B9</f>
        <v>14.0</v>
      </c>
      <c r="D9" s="0" t="n">
        <v>11.0</v>
      </c>
      <c r="E9" s="0" t="n">
        <f>A1 * B9 * D9</f>
        <v>154.0</v>
      </c>
      <c r="F9" s="0" t="s">
        <v>511</v>
      </c>
    </row>
    <row r="10" ht="14.4" customHeight="true">
      <c r="D10" s="0" t="n">
        <v>13.0</v>
      </c>
      <c r="E10" s="0" t="n">
        <f>A1 * B9 * D10</f>
        <v>182.0</v>
      </c>
      <c r="F10" s="0" t="s">
        <v>511</v>
      </c>
    </row>
    <row r="11" ht="14.4" customHeight="true">
      <c r="D11" s="0" t="n">
        <v>17.0</v>
      </c>
      <c r="E11" s="0" t="n">
        <f>A1 * B9 * D11</f>
        <v>238.0</v>
      </c>
      <c r="F11" s="0" t="s">
        <v>511</v>
      </c>
    </row>
    <row r="12" ht="14.4" customHeight="true">
      <c r="D12" s="0" t="n">
        <v>19.0</v>
      </c>
      <c r="E12" s="0" t="n">
        <f>A1 * B9 * D12</f>
        <v>266.0</v>
      </c>
      <c r="F12" s="0" t="s">
        <v>511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6" sqref="E6"/>
    </sheetView>
  </sheetViews>
  <sheetFormatPr defaultRowHeight="14.4" x14ac:dyDescent="0.3"/>
  <cols>
    <col min="1" max="1" customWidth="true" width="35.44140625" collapsed="false"/>
    <col min="2" max="2" customWidth="true" style="14" width="11.33203125" collapsed="false"/>
    <col min="3" max="3" bestFit="true" customWidth="true" style="14" width="13.6640625" collapsed="false"/>
    <col min="4" max="4" customWidth="true" style="14" width="12.5546875" collapsed="false"/>
  </cols>
  <sheetData>
    <row r="1" spans="1:5" s="15" customFormat="1" x14ac:dyDescent="0.3">
      <c r="A1" s="15" t="s">
        <v>73</v>
      </c>
      <c r="B1" s="16" t="s">
        <v>75</v>
      </c>
      <c r="C1" s="16" t="s">
        <v>76</v>
      </c>
      <c r="D1" s="16" t="s">
        <v>77</v>
      </c>
    </row>
    <row r="2" spans="1:5" s="15" customFormat="1" x14ac:dyDescent="0.3">
      <c r="A2" s="15" t="s">
        <v>74</v>
      </c>
      <c r="B2" s="16"/>
      <c r="C2" s="16"/>
      <c r="D2" s="16"/>
    </row>
    <row r="3" spans="1:5" x14ac:dyDescent="0.3">
      <c r="A3" s="15" t="s">
        <v>577</v>
      </c>
      <c r="B3"/>
      <c r="C3"/>
      <c r="D3"/>
      <c r="E3"/>
    </row>
    <row r="4" spans="1:5" x14ac:dyDescent="0.3">
      <c r="A4" t="s">
        <v>586</v>
      </c>
      <c r="B4" s="14" t="n">
        <v>7800.0</v>
      </c>
      <c r="C4" s="14" t="n">
        <v>25500.0</v>
      </c>
      <c r="D4" s="14" t="n">
        <v>33300.0</v>
      </c>
      <c r="E4" s="14" t="s">
        <v>511</v>
      </c>
    </row>
    <row r="5" spans="1:5" x14ac:dyDescent="0.3">
      <c r="A5" s="18" t="s">
        <v>587</v>
      </c>
      <c r="B5" s="14" t="n">
        <f>SUM(B4)</f>
        <v>7800.0</v>
      </c>
      <c r="C5" s="14" t="n">
        <f>SUM(C4)</f>
        <v>25500.0</v>
      </c>
      <c r="D5" s="14" t="n">
        <f>SUM(D4)</f>
        <v>33300.0</v>
      </c>
      <c r="E5"/>
    </row>
    <row r="6" spans="1:5" ht="4.5" customHeight="1" x14ac:dyDescent="0.3">
      <c r="A6"/>
      <c r="B6"/>
      <c r="C6"/>
      <c r="D6"/>
      <c r="E6" t="s">
        <v>511</v>
      </c>
    </row>
    <row r="7" spans="1:5" x14ac:dyDescent="0.3" ht="14.4" customHeight="true">
      <c r="A7" s="0" t="s">
        <v>588</v>
      </c>
      <c r="B7" s="14" t="n">
        <v>5500.0</v>
      </c>
      <c r="C7" s="14" t="n">
        <v>17500.0</v>
      </c>
      <c r="D7" s="14" t="n">
        <v>23000.0</v>
      </c>
      <c r="E7" s="14" t="s">
        <v>511</v>
      </c>
    </row>
    <row r="8" spans="1:5" ht="14.4" customHeight="true" x14ac:dyDescent="0.3">
      <c r="A8" s="0" t="s">
        <v>588</v>
      </c>
      <c r="B8" s="14" t="n">
        <v>6000.0</v>
      </c>
      <c r="C8" s="14" t="n">
        <v>20000.0</v>
      </c>
      <c r="D8" s="14" t="n">
        <v>26000.0</v>
      </c>
      <c r="E8" s="14" t="s">
        <v>511</v>
      </c>
    </row>
    <row r="9" spans="1:5" x14ac:dyDescent="0.3" ht="14.4" customHeight="true">
      <c r="A9" s="18" t="s">
        <v>589</v>
      </c>
      <c r="B9" s="14" t="n">
        <f>SUM(B7:B8)</f>
        <v>11500.0</v>
      </c>
      <c r="C9" s="14" t="n">
        <f>SUM(C7:C8)</f>
        <v>37500.0</v>
      </c>
      <c r="D9" s="14" t="n">
        <f>SUM(D7:D8)</f>
        <v>49000.0</v>
      </c>
      <c r="E9" s="0"/>
    </row>
    <row r="10" ht="4.5" customHeight="true">
      <c r="A10" s="0"/>
      <c r="B10" s="0"/>
      <c r="C10" s="0"/>
      <c r="D10" s="0"/>
      <c r="E10" s="0" t="s">
        <v>511</v>
      </c>
    </row>
    <row r="11" ht="14.4" customHeight="true">
      <c r="A11" s="17" t="s">
        <v>590</v>
      </c>
      <c r="B11" s="14" t="n">
        <f>SUM(B5,B9)</f>
        <v>19300.0</v>
      </c>
      <c r="C11" s="14" t="n">
        <f>SUM(C5,C9)</f>
        <v>63000.0</v>
      </c>
      <c r="D11" s="14" t="n">
        <f>SUM(D5,D9)</f>
        <v>82300.0</v>
      </c>
      <c r="E11" s="14" t="s">
        <v>511</v>
      </c>
    </row>
    <row r="12" ht="14.4" customHeight="true">
      <c r="A12" s="15" t="s">
        <v>591</v>
      </c>
      <c r="B12" s="0"/>
      <c r="C12" s="0"/>
      <c r="D12" s="0"/>
      <c r="E12" s="0"/>
    </row>
    <row r="13" ht="14.4" customHeight="true">
      <c r="A13" s="0" t="s">
        <v>586</v>
      </c>
      <c r="B13" s="14" t="n">
        <v>8200.0</v>
      </c>
      <c r="C13" s="14" t="n">
        <v>27400.0</v>
      </c>
      <c r="D13" s="14" t="n">
        <v>35600.0</v>
      </c>
      <c r="E13" s="14" t="s">
        <v>511</v>
      </c>
    </row>
    <row r="14" ht="14.4" customHeight="true">
      <c r="A14" s="18" t="s">
        <v>587</v>
      </c>
      <c r="B14" s="14" t="n">
        <f>SUM(B13)</f>
        <v>8200.0</v>
      </c>
      <c r="C14" s="14" t="n">
        <f>SUM(C13)</f>
        <v>27400.0</v>
      </c>
      <c r="D14" s="14" t="n">
        <f>SUM(D13)</f>
        <v>35600.0</v>
      </c>
      <c r="E14" s="0"/>
    </row>
    <row r="15" ht="4.5" customHeight="true">
      <c r="A15" s="0"/>
      <c r="B15" s="0"/>
      <c r="C15" s="0"/>
      <c r="D15" s="0"/>
      <c r="E15" s="0" t="s">
        <v>511</v>
      </c>
    </row>
    <row r="16" ht="14.4" customHeight="true">
      <c r="A16" s="0" t="s">
        <v>588</v>
      </c>
      <c r="B16" s="14" t="n">
        <v>11200.0</v>
      </c>
      <c r="C16" s="14" t="n">
        <v>36500.0</v>
      </c>
      <c r="D16" s="14" t="n">
        <v>47700.0</v>
      </c>
      <c r="E16" s="14" t="s">
        <v>511</v>
      </c>
    </row>
    <row r="17" ht="14.4" customHeight="true">
      <c r="A17" s="18" t="s">
        <v>589</v>
      </c>
      <c r="B17" s="14" t="n">
        <f>SUM(B16)</f>
        <v>11200.0</v>
      </c>
      <c r="C17" s="14" t="n">
        <f>SUM(C16)</f>
        <v>36500.0</v>
      </c>
      <c r="D17" s="14" t="n">
        <f>SUM(D16)</f>
        <v>47700.0</v>
      </c>
      <c r="E17" s="0"/>
    </row>
    <row r="18" ht="4.5" customHeight="true">
      <c r="A18" s="0"/>
      <c r="B18" s="0"/>
      <c r="C18" s="0"/>
      <c r="D18" s="0"/>
      <c r="E18" s="0" t="s">
        <v>511</v>
      </c>
    </row>
    <row r="19" ht="14.4" customHeight="true">
      <c r="A19" s="17" t="s">
        <v>598</v>
      </c>
      <c r="B19" s="14" t="n">
        <f>SUM(B14,B17)</f>
        <v>19400.0</v>
      </c>
      <c r="C19" s="14" t="n">
        <f>SUM(C14,C17)</f>
        <v>63900.0</v>
      </c>
      <c r="D19" s="14" t="n">
        <f>SUM(D14,D17)</f>
        <v>83300.0</v>
      </c>
      <c r="E19" s="14" t="s">
        <v>511</v>
      </c>
    </row>
    <row r="20" ht="14.4" customHeight="true">
      <c r="A20" s="15" t="s">
        <v>599</v>
      </c>
      <c r="B20" s="0"/>
      <c r="C20" s="0"/>
      <c r="D20" s="0"/>
      <c r="E20" s="0"/>
    </row>
    <row r="21" ht="14.4" customHeight="true">
      <c r="A21" s="0" t="s">
        <v>606</v>
      </c>
      <c r="B21" s="14" t="n">
        <v>1000.0</v>
      </c>
      <c r="C21" s="14" t="n">
        <v>10000.0</v>
      </c>
      <c r="D21" s="14" t="n">
        <v>11000.0</v>
      </c>
      <c r="E21" s="14" t="s">
        <v>511</v>
      </c>
    </row>
    <row r="22" ht="14.4" customHeight="true">
      <c r="A22" s="18" t="s">
        <v>607</v>
      </c>
      <c r="B22" s="14" t="n">
        <f>SUM(B21)</f>
        <v>1000.0</v>
      </c>
      <c r="C22" s="14" t="n">
        <f>SUM(C21)</f>
        <v>10000.0</v>
      </c>
      <c r="D22" s="14" t="n">
        <f>SUM(D21)</f>
        <v>11000.0</v>
      </c>
      <c r="E22" s="0"/>
    </row>
    <row r="23" ht="4.5" customHeight="true">
      <c r="A23" s="0"/>
      <c r="B23" s="0"/>
      <c r="C23" s="0"/>
      <c r="D23" s="0"/>
      <c r="E23" s="0" t="s">
        <v>511</v>
      </c>
    </row>
    <row r="24" ht="14.4" customHeight="true">
      <c r="A24" s="0" t="s">
        <v>608</v>
      </c>
      <c r="B24" s="14" t="n">
        <v>250.0</v>
      </c>
      <c r="C24" s="14" t="n">
        <v>0.0</v>
      </c>
      <c r="D24" s="14" t="n">
        <v>250.0</v>
      </c>
      <c r="E24" s="14" t="s">
        <v>511</v>
      </c>
    </row>
    <row r="25" ht="14.4" customHeight="true">
      <c r="A25" s="18" t="s">
        <v>609</v>
      </c>
      <c r="B25" s="14" t="n">
        <f>SUM(B24)</f>
        <v>250.0</v>
      </c>
      <c r="C25" s="14" t="n">
        <f>SUM(C24)</f>
        <v>0.0</v>
      </c>
      <c r="D25" s="14" t="n">
        <f>SUM(D24)</f>
        <v>250.0</v>
      </c>
      <c r="E25" s="0"/>
    </row>
    <row r="26" ht="4.5" customHeight="true">
      <c r="A26" s="0"/>
      <c r="B26" s="0"/>
      <c r="C26" s="0"/>
      <c r="D26" s="0"/>
      <c r="E26" s="0" t="s">
        <v>511</v>
      </c>
    </row>
    <row r="27" ht="14.4" customHeight="true">
      <c r="A27" s="17" t="s">
        <v>610</v>
      </c>
      <c r="B27" s="14" t="n">
        <f>SUM(B22,B25)</f>
        <v>1250.0</v>
      </c>
      <c r="C27" s="14" t="n">
        <f>SUM(C22,C25)</f>
        <v>10000.0</v>
      </c>
      <c r="D27" s="14" t="n">
        <f>SUM(D22,D25)</f>
        <v>11250.0</v>
      </c>
      <c r="E27" s="14" t="s">
        <v>511</v>
      </c>
    </row>
    <row r="28" ht="14.4" customHeight="true">
      <c r="A28" s="15" t="s">
        <v>611</v>
      </c>
      <c r="B28" s="0"/>
      <c r="C28" s="0"/>
      <c r="D28" s="0"/>
      <c r="E28" s="0"/>
    </row>
    <row r="29" ht="14.4" customHeight="true">
      <c r="A29" s="0" t="s">
        <v>606</v>
      </c>
      <c r="B29" s="14" t="n">
        <v>900.0</v>
      </c>
      <c r="C29" s="14" t="n">
        <v>10000.0</v>
      </c>
      <c r="D29" s="14" t="n">
        <v>10900.0</v>
      </c>
      <c r="E29" s="14" t="s">
        <v>511</v>
      </c>
    </row>
    <row r="30" ht="14.4" customHeight="true">
      <c r="A30" s="18" t="s">
        <v>607</v>
      </c>
      <c r="B30" s="14" t="n">
        <f>SUM(B29)</f>
        <v>900.0</v>
      </c>
      <c r="C30" s="14" t="n">
        <f>SUM(C29)</f>
        <v>10000.0</v>
      </c>
      <c r="D30" s="14" t="n">
        <f>SUM(D29)</f>
        <v>10900.0</v>
      </c>
      <c r="E30" s="0"/>
    </row>
    <row r="31" ht="4.5" customHeight="true">
      <c r="A31" s="0"/>
      <c r="B31" s="0"/>
      <c r="C31" s="0"/>
      <c r="D31" s="0"/>
      <c r="E31" s="0" t="s">
        <v>511</v>
      </c>
    </row>
    <row r="32" ht="14.4" customHeight="true">
      <c r="A32" s="0" t="s">
        <v>608</v>
      </c>
      <c r="B32" s="14" t="n">
        <v>300.0</v>
      </c>
      <c r="C32" s="14" t="n">
        <v>0.0</v>
      </c>
      <c r="D32" s="14" t="n">
        <v>300.0</v>
      </c>
      <c r="E32" s="14" t="s">
        <v>511</v>
      </c>
    </row>
    <row r="33" ht="14.4" customHeight="true">
      <c r="A33" s="18" t="s">
        <v>609</v>
      </c>
      <c r="B33" s="14" t="n">
        <f>SUM(B32)</f>
        <v>300.0</v>
      </c>
      <c r="C33" s="14" t="n">
        <f>SUM(C32)</f>
        <v>0.0</v>
      </c>
      <c r="D33" s="14" t="n">
        <f>SUM(D32)</f>
        <v>300.0</v>
      </c>
      <c r="E33" s="0"/>
    </row>
    <row r="34" ht="4.5" customHeight="true">
      <c r="A34" s="0"/>
      <c r="B34" s="0"/>
      <c r="C34" s="0"/>
      <c r="D34" s="0"/>
      <c r="E34" s="0" t="s">
        <v>511</v>
      </c>
    </row>
    <row r="35" ht="14.4" customHeight="true">
      <c r="A35" s="17" t="s">
        <v>618</v>
      </c>
      <c r="B35" s="14" t="n">
        <f>SUM(B30,B33)</f>
        <v>1200.0</v>
      </c>
      <c r="C35" s="14" t="n">
        <f>SUM(C30,C33)</f>
        <v>10000.0</v>
      </c>
      <c r="D35" s="14" t="n">
        <f>SUM(D30,D33)</f>
        <v>11200.0</v>
      </c>
      <c r="E35" s="14" t="s">
        <v>511</v>
      </c>
    </row>
    <row r="36" ht="4.5" customHeight="true"/>
    <row r="37" ht="14.4" customHeight="true">
      <c r="A37" s="17" t="s">
        <v>91</v>
      </c>
      <c r="B37" s="14" t="n">
        <f>SUM(B11,B19,B27,B35)</f>
        <v>41150.0</v>
      </c>
      <c r="C37" s="14" t="n">
        <f>SUM(C11,C19,C27,C35)</f>
        <v>146900.0</v>
      </c>
      <c r="D37" s="14" t="n">
        <f>SUM(D11,D19,D27,D35)</f>
        <v>188050.0</v>
      </c>
    </row>
  </sheetData>
  <pageMargins left="0.7" right="0.7" top="0.75" bottom="0.75" header="0.3" footer="0.3"/>
  <pageSetup orientation="portrait" r:id="rId1" copies="1" draft="false" fitToHeight="1" fitToWidth="1" horizontalDpi="600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4.4" x14ac:dyDescent="0.3"/>
  <cols>
    <col min="1" max="1" customWidth="true" width="26.0" collapsed="false"/>
    <col min="5" max="5" width="8.0" customWidth="true"/>
    <col min="3" max="3" width="8.0" customWidth="true"/>
    <col min="4" max="4" width="8.0" customWidth="true"/>
  </cols>
  <sheetData>
    <row r="1" spans="1:18" x14ac:dyDescent="0.3">
      <c r="A1" s="15" t="s">
        <v>98</v>
      </c>
      <c r="B1" s="15" t="s">
        <v>621</v>
      </c>
      <c r="C1" s="15" t="s">
        <v>622</v>
      </c>
      <c r="D1" s="15" t="s">
        <v>623</v>
      </c>
      <c r="E1" s="15" t="s">
        <v>20</v>
      </c>
    </row>
    <row r="2" spans="1:18" x14ac:dyDescent="0.3">
      <c r="A2" t="s">
        <v>628</v>
      </c>
      <c r="B2" t="n">
        <v>50.0</v>
      </c>
      <c r="C2" s="0" t="n">
        <v>51.0</v>
      </c>
      <c r="D2" t="n" s="0">
        <v>52.0</v>
      </c>
      <c r="E2" s="15" t="n">
        <f>SUM(B2:D2)</f>
        <v>153.0</v>
      </c>
    </row>
    <row r="3" spans="1:18" x14ac:dyDescent="0.3" ht="14.4" customHeight="true">
      <c r="A3" s="0" t="s">
        <v>631</v>
      </c>
      <c r="B3" s="0" t="n">
        <v>25.0</v>
      </c>
      <c r="C3" s="0" t="n">
        <v>26.0</v>
      </c>
      <c r="D3" s="0" t="n">
        <v>27.0</v>
      </c>
      <c r="E3" s="15" t="n">
        <f>SUM(B3:D3)</f>
        <v>78.0</v>
      </c>
    </row>
    <row r="4" ht="14.4" customHeight="true">
      <c r="A4" s="0" t="s">
        <v>632</v>
      </c>
      <c r="B4" s="0" t="n">
        <v>15.0</v>
      </c>
      <c r="C4" s="0" t="n">
        <v>16.0</v>
      </c>
      <c r="D4" s="0" t="n">
        <v>17.0</v>
      </c>
      <c r="E4" s="15" t="n">
        <f>SUM(B4:D4)</f>
        <v>48.0</v>
      </c>
    </row>
    <row r="5" ht="14.4" customHeight="true">
      <c r="A5" s="15" t="s">
        <v>20</v>
      </c>
      <c r="B5" s="15" t="n">
        <f>SUM(OFFSET(B2, 0, 0, 3, 1))</f>
        <v>90.0</v>
      </c>
      <c r="C5" s="15" t="n">
        <f>SUM(OFFSET(B2, 0, 1, 3, 1))</f>
        <v>93.0</v>
      </c>
      <c r="D5" s="15" t="n">
        <f>SUM(OFFSET(B2, 0, 2, 3, 1))</f>
        <v>96.0</v>
      </c>
      <c r="E5" s="15" t="n">
        <f>SUM(E2:E4)</f>
        <v>279.0</v>
      </c>
    </row>
    <row r="15" spans="1:18" x14ac:dyDescent="0.3">
      <c r="R15" s="14"/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:XFD3"/>
    </sheetView>
  </sheetViews>
  <sheetFormatPr defaultRowHeight="14.4" x14ac:dyDescent="0.3"/>
  <sheetData>
    <row r="1" spans="1:1" x14ac:dyDescent="0.3">
      <c r="A1" t="s">
        <v>511</v>
      </c>
    </row>
    <row r="2" spans="1:1" x14ac:dyDescent="0.3">
      <c r="A2" t="n">
        <f>MIN((N2&gt;=$P$1)*(N2&lt;$R$1))</f>
        <v>0.0</v>
      </c>
    </row>
    <row r="3" spans="1:1" x14ac:dyDescent="0.3">
      <c r="A3" t="s">
        <v>511</v>
      </c>
    </row>
  </sheetData>
  <pageMargins left="0.7" right="0.7" top="0.75" bottom="0.75" header="0.3" footer="0.3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Test</vt:lpstr>
      <vt:lpstr>Cloning</vt:lpstr>
      <vt:lpstr>MultiLevel</vt:lpstr>
      <vt:lpstr>Copy Right</vt:lpstr>
      <vt:lpstr>ReplaceTest</vt:lpstr>
      <vt:lpstr>Outside Reference</vt:lpstr>
      <vt:lpstr>MultiLevel2</vt:lpstr>
      <vt:lpstr>Grid</vt:lpstr>
      <vt:lpstr>TagParseInFormula</vt:lpstr>
      <vt:lpstr>NoSpaceAfterParen</vt:lpstr>
    </vt:vector>
  </TitlesOfParts>
  <Company>First American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2011-05-09T18:28:10Z</dcterms:created>
  <dc:creator>Randy Gettman</dc:creator>
  <cp:lastModifiedBy>gettman</cp:lastModifiedBy>
  <dcterms:modified xsi:type="dcterms:W3CDTF">2017-08-11T21:24:26Z</dcterms:modified>
</cp:coreProperties>
</file>