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2995" windowHeight="10800"/>
  </bookViews>
  <sheets>
    <sheet name="California" sheetId="1" r:id="rId1"/>
    <sheet name="Nevada" r:id="rId7" sheetId="4"/>
    <sheet name="Expressions" sheetId="2" r:id="rId2"/>
    <sheet name="Atlantic" sheetId="3" r:id="rId3"/>
    <sheet name="Central" r:id="rId8" sheetId="5"/>
    <sheet name="Southeast" r:id="rId9" sheetId="6"/>
    <sheet name="Northwest" r:id="rId10" sheetId="7"/>
    <sheet name="Pacific" r:id="rId11" sheetId="8"/>
    <sheet name="Southwest" r:id="rId12" sheetId="9"/>
  </sheets>
  <calcPr calcId="145621"/>
  <fileRecoveryPr repairLoad="1"/>
</workbook>
</file>

<file path=xl/sharedStrings.xml><?xml version="1.0" encoding="utf-8"?>
<sst xmlns="http://schemas.openxmlformats.org/spreadsheetml/2006/main" count="1435" uniqueCount="359">
  <si>
    <t>County</t>
  </si>
  <si>
    <t>Population</t>
  </si>
  <si>
    <r>
      <t>Area (km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</t>
    </r>
  </si>
  <si>
    <t>Founded</t>
  </si>
  <si>
    <t>County Seat</t>
  </si>
  <si>
    <t>FIPS Code</t>
  </si>
  <si>
    <t>Totals</t>
  </si>
  <si>
    <t>The State of ${state.name}</t>
  </si>
  <si>
    <t>Division: ${division.name}</t>
  </si>
  <si>
    <t>City</t>
  </si>
  <si>
    <t>Name</t>
  </si>
  <si>
    <t>Wins</t>
  </si>
  <si>
    <t>Losses</t>
  </si>
  <si>
    <t>Games</t>
  </si>
  <si>
    <t>Pct.</t>
  </si>
  <si>
    <t>$[SUM(C3,D3)]</t>
  </si>
  <si>
    <t>$[SUM(divisionTemplate!C3)]</t>
  </si>
  <si>
    <t>$[SUM(divisionTemplate!D3)]</t>
  </si>
  <si>
    <t>$[SUM(divisionTemplate!C3,divisionTemplate!D3)]</t>
  </si>
  <si>
    <t>$[SUM(divisionTemplate!C3)/SUM(divisionTemplate!E3||1)]</t>
  </si>
  <si>
    <t>Team Count</t>
  </si>
  <si>
    <t>Divisions:</t>
  </si>
  <si>
    <t>$[SUM(I3)/SUM(K3||1)]</t>
  </si>
  <si>
    <t>$[SUM(stateTemplate!B3)]</t>
  </si>
  <si>
    <t>$[SUM(stateTemplate!C3)]</t>
  </si>
  <si>
    <t>$["Counties: "&amp;COUNTA(stateTemplate!E3)]</t>
  </si>
  <si>
    <t>The 2 States Covered</t>
  </si>
  <si>
    <t>x</t>
  </si>
  <si>
    <t>2x + 1</t>
  </si>
  <si>
    <t>&lt;jt:for var="x" start="1" end="19" step="2"&gt;${x}</t>
  </si>
  <si>
    <t>${2*x + 1}&lt;/jt:for&gt;</t>
  </si>
  <si>
    <t>$["SUM: " &amp; SUM(expressionTemplate!B2)]</t>
  </si>
  <si>
    <t>$["SUM: " &amp; SUM(expressionTemplate!C2)]</t>
  </si>
  <si>
    <t>$[COUNTA(divisionTemplate!B3||$Z$1)]</t>
  </si>
  <si>
    <t>SUM(x)</t>
  </si>
  <si>
    <t>SUM(2x + 1)</t>
  </si>
  <si>
    <t>$[SUM(K3)/SUM(M3||1)]</t>
  </si>
  <si>
    <t>Division Totals</t>
  </si>
  <si>
    <t>$[COUNTA(B3||$Z$1)]</t>
  </si>
  <si>
    <t>$[SUM(C3)]</t>
  </si>
  <si>
    <t>$[SUM(D3)]</t>
  </si>
  <si>
    <t>$[SUM(C3)/SUM(E3||1)]</t>
  </si>
  <si>
    <t>Overall Totals</t>
  </si>
  <si>
    <t>$["SUM: " &amp; SUM(B2)]</t>
  </si>
  <si>
    <t>$["SUM: " &amp; SUM(C2)]</t>
  </si>
  <si>
    <t>State Totals</t>
  </si>
  <si>
    <t>$[SUM(B3)]</t>
  </si>
  <si>
    <t>$["Counties: "&amp;COUNTA(E3)]</t>
  </si>
  <si>
    <t>Counties</t>
  </si>
  <si>
    <t>${county.population}</t>
  </si>
  <si>
    <t>${county.area}</t>
  </si>
  <si>
    <t>${county.establishedYear}</t>
  </si>
  <si>
    <t>${county.countySeat}</t>
  </si>
  <si>
    <t>${county.fipsCode}&lt;/jt:forEach&gt;</t>
  </si>
  <si>
    <t>&lt;jt:forEach items="${division.teams}" var="team"&gt;${team.city}</t>
  </si>
  <si>
    <t>${team.name}</t>
  </si>
  <si>
    <t>${team.wins}</t>
  </si>
  <si>
    <t>${team.losses}</t>
  </si>
  <si>
    <t>${team.pct}&lt;/jt:forEach&gt;</t>
  </si>
  <si>
    <t>&lt;jt:forEach items="${state.counties}" var="county"&gt;${county.name}</t>
  </si>
  <si>
    <t>The State of California</t>
  </si>
  <si>
    <t>${county.name}</t>
  </si>
  <si>
    <t>${county.fipsCode}</t>
  </si>
  <si>
    <t>Los Angeles</t>
  </si>
  <si>
    <t>06037</t>
  </si>
  <si>
    <t>San Diego</t>
  </si>
  <si>
    <t>06073</t>
  </si>
  <si>
    <t>Orange</t>
  </si>
  <si>
    <t>Santa Ana</t>
  </si>
  <si>
    <t>06059</t>
  </si>
  <si>
    <t>Riverside</t>
  </si>
  <si>
    <t>06065</t>
  </si>
  <si>
    <t>San Bernardino</t>
  </si>
  <si>
    <t>06071</t>
  </si>
  <si>
    <t>Santa Clara</t>
  </si>
  <si>
    <t>06085</t>
  </si>
  <si>
    <t>Alameda</t>
  </si>
  <si>
    <t>Oakland</t>
  </si>
  <si>
    <t>06001</t>
  </si>
  <si>
    <t>Sacramento</t>
  </si>
  <si>
    <t>06067</t>
  </si>
  <si>
    <t>Contra Costa</t>
  </si>
  <si>
    <t>Martinez</t>
  </si>
  <si>
    <t>06013</t>
  </si>
  <si>
    <t>Fresno</t>
  </si>
  <si>
    <t>06019</t>
  </si>
  <si>
    <t>San Francisco</t>
  </si>
  <si>
    <t>06075</t>
  </si>
  <si>
    <t>Ventura</t>
  </si>
  <si>
    <t>06111</t>
  </si>
  <si>
    <t>Kern</t>
  </si>
  <si>
    <t>Bakersfield</t>
  </si>
  <si>
    <t>06029</t>
  </si>
  <si>
    <t>San Mateo</t>
  </si>
  <si>
    <t>06081</t>
  </si>
  <si>
    <t>San Joaquin</t>
  </si>
  <si>
    <t>Stockton</t>
  </si>
  <si>
    <t>06077</t>
  </si>
  <si>
    <t>Stanislaus</t>
  </si>
  <si>
    <t>Modesto</t>
  </si>
  <si>
    <t>06099</t>
  </si>
  <si>
    <t>Sonoma</t>
  </si>
  <si>
    <t>Santa Rosa</t>
  </si>
  <si>
    <t>06097</t>
  </si>
  <si>
    <t>Tulare</t>
  </si>
  <si>
    <t>Visalia</t>
  </si>
  <si>
    <t>06107</t>
  </si>
  <si>
    <t>Santa Barbara</t>
  </si>
  <si>
    <t>06083</t>
  </si>
  <si>
    <t>Monterey</t>
  </si>
  <si>
    <t>Salinas</t>
  </si>
  <si>
    <t>06053</t>
  </si>
  <si>
    <t>Solano</t>
  </si>
  <si>
    <t>Fairfield</t>
  </si>
  <si>
    <t>06095</t>
  </si>
  <si>
    <t>Placer</t>
  </si>
  <si>
    <t>Auburn</t>
  </si>
  <si>
    <t>06061</t>
  </si>
  <si>
    <t>San Luis Obispo</t>
  </si>
  <si>
    <t>06079</t>
  </si>
  <si>
    <t>Santa Cruz</t>
  </si>
  <si>
    <t>06087</t>
  </si>
  <si>
    <t>Marin</t>
  </si>
  <si>
    <t>San Rafael</t>
  </si>
  <si>
    <t>06041</t>
  </si>
  <si>
    <t>Merced</t>
  </si>
  <si>
    <t>06047</t>
  </si>
  <si>
    <t>Butte</t>
  </si>
  <si>
    <t>Oroville</t>
  </si>
  <si>
    <t>06007</t>
  </si>
  <si>
    <t>Yolo</t>
  </si>
  <si>
    <t>Woodland</t>
  </si>
  <si>
    <t>06113</t>
  </si>
  <si>
    <t>Shasta</t>
  </si>
  <si>
    <t>Redding</t>
  </si>
  <si>
    <t>06089</t>
  </si>
  <si>
    <t>El Dorado</t>
  </si>
  <si>
    <t>Placerville</t>
  </si>
  <si>
    <t>06017</t>
  </si>
  <si>
    <t>Imperial</t>
  </si>
  <si>
    <t>El Centro</t>
  </si>
  <si>
    <t>06025</t>
  </si>
  <si>
    <t>Kings</t>
  </si>
  <si>
    <t>Hanford</t>
  </si>
  <si>
    <t>06031</t>
  </si>
  <si>
    <t>Madera</t>
  </si>
  <si>
    <t>06039</t>
  </si>
  <si>
    <t>Napa</t>
  </si>
  <si>
    <t>06055</t>
  </si>
  <si>
    <t>Humboldt</t>
  </si>
  <si>
    <t>Eureka</t>
  </si>
  <si>
    <t>06023</t>
  </si>
  <si>
    <t>Nevada</t>
  </si>
  <si>
    <t>Nevada City</t>
  </si>
  <si>
    <t>06057</t>
  </si>
  <si>
    <t>Sutter</t>
  </si>
  <si>
    <t>06101</t>
  </si>
  <si>
    <t>Mendocino</t>
  </si>
  <si>
    <t>Ukiah</t>
  </si>
  <si>
    <t>06045</t>
  </si>
  <si>
    <t>Yuba</t>
  </si>
  <si>
    <t>06115</t>
  </si>
  <si>
    <t>Lake</t>
  </si>
  <si>
    <t>Lakeport</t>
  </si>
  <si>
    <t>06033</t>
  </si>
  <si>
    <t>Tehama</t>
  </si>
  <si>
    <t>Red Bluff</t>
  </si>
  <si>
    <t>06103</t>
  </si>
  <si>
    <t>San Benito</t>
  </si>
  <si>
    <t>Hollister</t>
  </si>
  <si>
    <t>06069</t>
  </si>
  <si>
    <t>Tuolumne</t>
  </si>
  <si>
    <t>06109</t>
  </si>
  <si>
    <t>Calaveras</t>
  </si>
  <si>
    <t>San Andreas</t>
  </si>
  <si>
    <t>06009</t>
  </si>
  <si>
    <t>Siskiyou</t>
  </si>
  <si>
    <t>Yreka</t>
  </si>
  <si>
    <t>06093</t>
  </si>
  <si>
    <t>Amador</t>
  </si>
  <si>
    <t>Jackson</t>
  </si>
  <si>
    <t>06005</t>
  </si>
  <si>
    <t>Lassen</t>
  </si>
  <si>
    <t>Susanville</t>
  </si>
  <si>
    <t>06035</t>
  </si>
  <si>
    <t>Del Norte</t>
  </si>
  <si>
    <t>Crescent City</t>
  </si>
  <si>
    <t>06015</t>
  </si>
  <si>
    <t>Glenn</t>
  </si>
  <si>
    <t>Willows</t>
  </si>
  <si>
    <t>06021</t>
  </si>
  <si>
    <t>Colusa</t>
  </si>
  <si>
    <t>06011</t>
  </si>
  <si>
    <t>Plumas</t>
  </si>
  <si>
    <t>Quincy</t>
  </si>
  <si>
    <t>06063</t>
  </si>
  <si>
    <t>Mariposa</t>
  </si>
  <si>
    <t>06043</t>
  </si>
  <si>
    <t>Inyo</t>
  </si>
  <si>
    <t>Independence</t>
  </si>
  <si>
    <t>06027</t>
  </si>
  <si>
    <t>Trinity</t>
  </si>
  <si>
    <t>Weaverville</t>
  </si>
  <si>
    <t>06105</t>
  </si>
  <si>
    <t>Mono</t>
  </si>
  <si>
    <t>Bridgeport</t>
  </si>
  <si>
    <t>06051</t>
  </si>
  <si>
    <t>Modoc</t>
  </si>
  <si>
    <t>Alturas</t>
  </si>
  <si>
    <t>06049</t>
  </si>
  <si>
    <t>Sierra</t>
  </si>
  <si>
    <t>Downieville</t>
  </si>
  <si>
    <t>06091</t>
  </si>
  <si>
    <t>Alpine</t>
  </si>
  <si>
    <t>Markleeville</t>
  </si>
  <si>
    <t>06003</t>
  </si>
  <si>
    <t>The State of Nevada</t>
  </si>
  <si>
    <t>Clark</t>
  </si>
  <si>
    <t>Las Vegas</t>
  </si>
  <si>
    <t>32003</t>
  </si>
  <si>
    <t>Washoe</t>
  </si>
  <si>
    <t>Reno</t>
  </si>
  <si>
    <t>32031</t>
  </si>
  <si>
    <t>Carson City</t>
  </si>
  <si>
    <t>32510</t>
  </si>
  <si>
    <t>Elko</t>
  </si>
  <si>
    <t>32007</t>
  </si>
  <si>
    <t>Douglas</t>
  </si>
  <si>
    <t>Minden</t>
  </si>
  <si>
    <t>32005</t>
  </si>
  <si>
    <t>Lyon</t>
  </si>
  <si>
    <t>Yerington</t>
  </si>
  <si>
    <t>32019</t>
  </si>
  <si>
    <t>Nye</t>
  </si>
  <si>
    <t>Tonopah</t>
  </si>
  <si>
    <t>32023</t>
  </si>
  <si>
    <t>Churchill</t>
  </si>
  <si>
    <t>Fallon</t>
  </si>
  <si>
    <t>32001</t>
  </si>
  <si>
    <t>Winnemucca</t>
  </si>
  <si>
    <t>32013</t>
  </si>
  <si>
    <t>White Pine</t>
  </si>
  <si>
    <t>Ely</t>
  </si>
  <si>
    <t>32033</t>
  </si>
  <si>
    <t>Pershing</t>
  </si>
  <si>
    <t>Lovelock</t>
  </si>
  <si>
    <t>32027</t>
  </si>
  <si>
    <t>Lander</t>
  </si>
  <si>
    <t>Battle Mountain</t>
  </si>
  <si>
    <t>32015</t>
  </si>
  <si>
    <t>Mineral</t>
  </si>
  <si>
    <t>Hawthorne</t>
  </si>
  <si>
    <t>32021</t>
  </si>
  <si>
    <t>Lincoln</t>
  </si>
  <si>
    <t>Pioche</t>
  </si>
  <si>
    <t>32017</t>
  </si>
  <si>
    <t>Storey</t>
  </si>
  <si>
    <t>Virginia City</t>
  </si>
  <si>
    <t>32029</t>
  </si>
  <si>
    <t>32011</t>
  </si>
  <si>
    <t>Esmeralda</t>
  </si>
  <si>
    <t>Goldfield</t>
  </si>
  <si>
    <t>32009</t>
  </si>
  <si>
    <t>${x}</t>
  </si>
  <si>
    <t>${2*x + 1}</t>
  </si>
  <si>
    <t>Division: Atlantic</t>
  </si>
  <si>
    <t>${team.city}</t>
  </si>
  <si>
    <t>${team.pct}</t>
  </si>
  <si>
    <t>$[SUM(C3,D3)][4,0]</t>
  </si>
  <si>
    <t>$[SUM(C3,D3)][4,1]</t>
  </si>
  <si>
    <t>$[SUM(C3,D3)][4,2]</t>
  </si>
  <si>
    <t>$[SUM(C3,D3)][4,3]</t>
  </si>
  <si>
    <t>$[SUM(C3,D3)][4,4]</t>
  </si>
  <si>
    <t>Boston</t>
  </si>
  <si>
    <t>Celtics</t>
  </si>
  <si>
    <t>Philadelphia</t>
  </si>
  <si>
    <t>76ers</t>
  </si>
  <si>
    <t>New York</t>
  </si>
  <si>
    <t>Knicks</t>
  </si>
  <si>
    <t>New Jersey</t>
  </si>
  <si>
    <t>Nets</t>
  </si>
  <si>
    <t>Toronto</t>
  </si>
  <si>
    <t>Raptors</t>
  </si>
  <si>
    <t>Division: Central</t>
  </si>
  <si>
    <t>$[SUM(C3,D3)][5,0]</t>
  </si>
  <si>
    <t>$[SUM(C3,D3)][5,1]</t>
  </si>
  <si>
    <t>$[SUM(C3,D3)][5,2]</t>
  </si>
  <si>
    <t>$[SUM(C3,D3)][5,3]</t>
  </si>
  <si>
    <t>$[SUM(C3,D3)][5,4]</t>
  </si>
  <si>
    <t>Chicago</t>
  </si>
  <si>
    <t>Bulls</t>
  </si>
  <si>
    <t>Indiana</t>
  </si>
  <si>
    <t>Pacers</t>
  </si>
  <si>
    <t>Milwaukee</t>
  </si>
  <si>
    <t>Bucks</t>
  </si>
  <si>
    <t>Detroit</t>
  </si>
  <si>
    <t>Pistons</t>
  </si>
  <si>
    <t>Cleveland</t>
  </si>
  <si>
    <t>Cavaliers</t>
  </si>
  <si>
    <t>Division: Southeast</t>
  </si>
  <si>
    <t>$[SUM(C3,D3)][6,0]</t>
  </si>
  <si>
    <t>$[SUM(C3,D3)][6,1]</t>
  </si>
  <si>
    <t>$[SUM(C3,D3)][6,2]</t>
  </si>
  <si>
    <t>$[SUM(C3,D3)][6,3]</t>
  </si>
  <si>
    <t>$[SUM(C3,D3)][6,4]</t>
  </si>
  <si>
    <t>Miami</t>
  </si>
  <si>
    <t>Heat</t>
  </si>
  <si>
    <t>Orlando</t>
  </si>
  <si>
    <t>Magic</t>
  </si>
  <si>
    <t>Atlanta</t>
  </si>
  <si>
    <t>Hawks</t>
  </si>
  <si>
    <t>Charlotte</t>
  </si>
  <si>
    <t>Bobcats</t>
  </si>
  <si>
    <t>Washington</t>
  </si>
  <si>
    <t>Wizards</t>
  </si>
  <si>
    <t>Division: Northwest</t>
  </si>
  <si>
    <t>$[SUM(C3,D3)][7,0]</t>
  </si>
  <si>
    <t>$[SUM(C3,D3)][7,1]</t>
  </si>
  <si>
    <t>$[SUM(C3,D3)][7,2]</t>
  </si>
  <si>
    <t>$[SUM(C3,D3)][7,3]</t>
  </si>
  <si>
    <t>$[SUM(C3,D3)][7,4]</t>
  </si>
  <si>
    <t>Oklahoma City</t>
  </si>
  <si>
    <t>Thunder</t>
  </si>
  <si>
    <t>Denver</t>
  </si>
  <si>
    <t>Nuggets</t>
  </si>
  <si>
    <t>Portland</t>
  </si>
  <si>
    <t>Trailblazers</t>
  </si>
  <si>
    <t>Utah</t>
  </si>
  <si>
    <t>Jazz</t>
  </si>
  <si>
    <t>Minnesota</t>
  </si>
  <si>
    <t>Timberwolves</t>
  </si>
  <si>
    <t>Division: Pacific</t>
  </si>
  <si>
    <t>$[SUM(C3,D3)][8,0]</t>
  </si>
  <si>
    <t>$[SUM(C3,D3)][8,1]</t>
  </si>
  <si>
    <t>$[SUM(C3,D3)][8,2]</t>
  </si>
  <si>
    <t>$[SUM(C3,D3)][8,3]</t>
  </si>
  <si>
    <t>$[SUM(C3,D3)][8,4]</t>
  </si>
  <si>
    <t>Lakers</t>
  </si>
  <si>
    <t>Phoenix</t>
  </si>
  <si>
    <t>Suns</t>
  </si>
  <si>
    <t>Golden State</t>
  </si>
  <si>
    <t>Warriors</t>
  </si>
  <si>
    <t>Clippers</t>
  </si>
  <si>
    <t>Division: Southwest</t>
  </si>
  <si>
    <t>$[SUM(C3,D3)][9,0]</t>
  </si>
  <si>
    <t>$[SUM(C3,D3)][9,1]</t>
  </si>
  <si>
    <t>$[SUM(C3,D3)][9,2]</t>
  </si>
  <si>
    <t>$[SUM(C3,D3)][9,3]</t>
  </si>
  <si>
    <t>$[SUM(C3,D3)][9,4]</t>
  </si>
  <si>
    <t>San Antonio</t>
  </si>
  <si>
    <t>Spurs</t>
  </si>
  <si>
    <t>Dallas</t>
  </si>
  <si>
    <t>Mavericks</t>
  </si>
  <si>
    <t>New Orleans</t>
  </si>
  <si>
    <t>Hornets</t>
  </si>
  <si>
    <t>Memphis</t>
  </si>
  <si>
    <t>Grizzlies</t>
  </si>
  <si>
    <t>Houston</t>
  </si>
  <si>
    <t>Rockets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</si>
</sst>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sz val="11"/>
      <color theme="1" rgb="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0C0C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3" xfId="0" applyFont="1" applyFill="1" applyBorder="1"/>
    <xf numFmtId="0" fontId="0" fillId="3" borderId="3" xfId="0" applyFill="1" applyBorder="1"/>
    <xf numFmtId="3" fontId="0" fillId="3" borderId="3" xfId="0" applyNumberFormat="1" applyFill="1" applyBorder="1"/>
    <xf numFmtId="0" fontId="1" fillId="0" borderId="3" xfId="0" applyFont="1" applyBorder="1"/>
    <xf numFmtId="3" fontId="1" fillId="0" borderId="3" xfId="0" applyNumberFormat="1" applyFont="1" applyBorder="1"/>
    <xf numFmtId="164" fontId="0" fillId="3" borderId="3" xfId="0" applyNumberFormat="1" applyFill="1" applyBorder="1"/>
    <xf numFmtId="3" fontId="0" fillId="0" borderId="3" xfId="0" applyNumberFormat="1" applyBorder="1"/>
    <xf numFmtId="164" fontId="0" fillId="0" borderId="3" xfId="0" applyNumberFormat="1" applyBorder="1"/>
    <xf numFmtId="0" fontId="1" fillId="0" borderId="7" xfId="0" applyFont="1" applyBorder="1" applyAlignment="1"/>
    <xf numFmtId="0" fontId="4" fillId="0" borderId="3" xfId="0" applyFont="1" applyBorder="1" applyAlignment="1">
      <alignment horizontal="center"/>
    </xf>
    <xf numFmtId="164" fontId="1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worksheets/sheet7.xml" Type="http://schemas.openxmlformats.org/officeDocument/2006/relationships/worksheet"/>
    <Relationship Id="rId11" Target="worksheets/sheet8.xml" Type="http://schemas.openxmlformats.org/officeDocument/2006/relationships/worksheet"/>
    <Relationship Id="rId12" Target="worksheets/sheet9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theme/theme1.xml" Type="http://schemas.openxmlformats.org/officeDocument/2006/relationships/theme"/>
    <Relationship Id="rId5" Target="styles.xml" Type="http://schemas.openxmlformats.org/officeDocument/2006/relationships/styles"/>
    <Relationship Id="rId6" Target="sharedStrings.xml" Type="http://schemas.openxmlformats.org/officeDocument/2006/relationships/sharedStrings"/>
    <Relationship Id="rId7" Target="worksheets/sheet4.xml" Type="http://schemas.openxmlformats.org/officeDocument/2006/relationships/worksheet"/>
    <Relationship Id="rId8" Target="worksheets/sheet5.xml" Type="http://schemas.openxmlformats.org/officeDocument/2006/relationships/worksheet"/>
    <Relationship Id="rId9" Target="worksheets/sheet6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9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sqref="A1:F1"/>
    </sheetView>
  </sheetViews>
  <sheetFormatPr defaultRowHeight="15" x14ac:dyDescent="0.25"/>
  <cols>
    <col min="1" max="1" customWidth="true" width="14.7109375" collapsed="false"/>
    <col min="2" max="2" bestFit="true" customWidth="true" width="10.7109375" collapsed="false"/>
    <col min="3" max="3" bestFit="true" customWidth="true" width="10.42578125" collapsed="false"/>
    <col min="4" max="4" bestFit="true" customWidth="true" width="8.85546875" collapsed="false"/>
    <col min="5" max="5" customWidth="true" width="14.7109375" collapsed="false"/>
    <col min="6" max="6" bestFit="true" customWidth="true" width="9.7109375" collapsed="false"/>
    <col min="8" max="8" customWidth="true" width="15.5703125" collapsed="false"/>
    <col min="15" max="15" customWidth="true" width="12.42578125" collapsed="false"/>
  </cols>
  <sheetData>
    <row r="1" spans="1:15" x14ac:dyDescent="0.25">
      <c r="A1" s="12" t="s">
        <v>60</v>
      </c>
      <c r="B1" s="12"/>
      <c r="C1" s="12"/>
      <c r="D1" s="12"/>
      <c r="E1" s="12"/>
      <c r="F1" s="13"/>
      <c r="H1" s="14" t="s">
        <v>21</v>
      </c>
      <c r="I1" s="15"/>
      <c r="J1" s="15"/>
      <c r="K1" s="15"/>
      <c r="L1" s="16"/>
      <c r="N1" s="10" t="s">
        <v>34</v>
      </c>
      <c r="O1" s="10" t="s">
        <v>35</v>
      </c>
    </row>
    <row r="2" spans="1:15" ht="17.2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20</v>
      </c>
      <c r="I2" s="1" t="s">
        <v>11</v>
      </c>
      <c r="J2" s="1" t="s">
        <v>12</v>
      </c>
      <c r="K2" s="1" t="s">
        <v>13</v>
      </c>
      <c r="L2" s="1" t="s">
        <v>14</v>
      </c>
      <c r="N2" s="5" t="s">
        <f>"SUM: " &amp; SUM(Expressions!B2:B11)</f>
      </c>
      <c r="O2" s="5" t="s">
        <f>"SUM: " &amp; SUM(Expressions!C2:C11)</f>
      </c>
    </row>
    <row r="3" spans="1:15" x14ac:dyDescent="0.25">
      <c r="A3" s="2" t="s">
        <v>63</v>
      </c>
      <c r="B3" s="3" t="n">
        <v>1.036385E7</v>
      </c>
      <c r="C3" s="3" t="n">
        <v>10515.0</v>
      </c>
      <c r="D3" s="2" t="n">
        <v>1850.0</v>
      </c>
      <c r="E3" s="2" t="s">
        <v>63</v>
      </c>
      <c r="F3" s="2" t="s">
        <v>64</v>
      </c>
      <c r="H3" s="7" t="s">
        <f>COUNTA(Atlantic!B3:B7,Central!B3:B7,Northwest!B3:B7,Pacific!B3:B7,Southeast!B3:B7,Southwest!B3:B7)</f>
      </c>
      <c r="I3" s="7" t="s">
        <f>SUM(Atlantic!C3:C7,Central!C3:C7,Northwest!C3:C7,Pacific!C3:C7,Southeast!C3:C7,Southwest!C3:C7)</f>
      </c>
      <c r="J3" s="7" t="s">
        <f>SUM(Atlantic!D3:D7,Central!D3:D7,Northwest!D3:D7,Pacific!D3:D7,Southeast!D3:D7,Southwest!D3:D7)</f>
      </c>
      <c r="K3" s="7" t="s">
        <f>SUM(Atlantic!C3:C7,Central!C3:C7,Northwest!C3:C7,Pacific!C3:C7,Southeast!C3:C7,Southwest!C3:C7,Atlantic!D3:D7,Central!D3:D7,Northwest!D3:D7,Pacific!D3:D7,Southeast!D3:D7,Southwest!D3:D7)</f>
      </c>
      <c r="L3" s="8" t="s">
        <f>SUM(I3)/SUM(K3)</f>
      </c>
    </row>
    <row r="4" spans="1:15" x14ac:dyDescent="0.25" ht="15.0" customHeight="true">
      <c r="A4" s="2" t="s">
        <v>65</v>
      </c>
      <c r="B4" s="3" t="n">
        <v>3146274.0</v>
      </c>
      <c r="C4" s="3" t="n">
        <v>10888.0</v>
      </c>
      <c r="D4" s="2" t="n">
        <v>1850.0</v>
      </c>
      <c r="E4" s="2" t="s">
        <v>65</v>
      </c>
      <c r="F4" s="2" t="s">
        <v>66</v>
      </c>
    </row>
    <row r="5" spans="1:15" x14ac:dyDescent="0.25" ht="15.0" customHeight="true">
      <c r="A5" s="2" t="s">
        <v>67</v>
      </c>
      <c r="B5" s="3" t="n">
        <v>3121251.0</v>
      </c>
      <c r="C5" s="3" t="n">
        <v>2046.0</v>
      </c>
      <c r="D5" s="2" t="n">
        <v>1889.0</v>
      </c>
      <c r="E5" s="2" t="s">
        <v>68</v>
      </c>
      <c r="F5" s="2" t="s">
        <v>69</v>
      </c>
    </row>
    <row r="6" ht="15.0" customHeight="true">
      <c r="A6" s="2" t="s">
        <v>70</v>
      </c>
      <c r="B6" s="3" t="n">
        <v>2088322.0</v>
      </c>
      <c r="C6" s="3" t="n">
        <v>18669.0</v>
      </c>
      <c r="D6" s="2" t="n">
        <v>1893.0</v>
      </c>
      <c r="E6" s="2" t="s">
        <v>70</v>
      </c>
      <c r="F6" s="2" t="s">
        <v>71</v>
      </c>
    </row>
    <row r="7" ht="15.0" customHeight="true">
      <c r="A7" s="2" t="s">
        <v>72</v>
      </c>
      <c r="B7" s="3" t="n">
        <v>2055766.0</v>
      </c>
      <c r="C7" s="3" t="n">
        <v>51960.0</v>
      </c>
      <c r="D7" s="2" t="n">
        <v>1853.0</v>
      </c>
      <c r="E7" s="2" t="s">
        <v>72</v>
      </c>
      <c r="F7" s="2" t="s">
        <v>73</v>
      </c>
    </row>
    <row r="8" ht="15.0" customHeight="true">
      <c r="A8" s="2" t="s">
        <v>74</v>
      </c>
      <c r="B8" s="3" t="n">
        <v>1837075.0</v>
      </c>
      <c r="C8" s="3" t="n">
        <v>3344.0</v>
      </c>
      <c r="D8" s="2" t="n">
        <v>1850.0</v>
      </c>
      <c r="E8" s="2" t="s">
        <v>74</v>
      </c>
      <c r="F8" s="2" t="s">
        <v>75</v>
      </c>
    </row>
    <row r="9" ht="15.0" customHeight="true">
      <c r="A9" s="2" t="s">
        <v>76</v>
      </c>
      <c r="B9" s="3" t="n">
        <v>1543000.0</v>
      </c>
      <c r="C9" s="3" t="n">
        <v>1911.0</v>
      </c>
      <c r="D9" s="2" t="n">
        <v>1853.0</v>
      </c>
      <c r="E9" s="2" t="s">
        <v>77</v>
      </c>
      <c r="F9" s="2" t="s">
        <v>78</v>
      </c>
    </row>
    <row r="10" ht="15.0" customHeight="true">
      <c r="A10" s="2" t="s">
        <v>79</v>
      </c>
      <c r="B10" s="3" t="n">
        <v>1424415.0</v>
      </c>
      <c r="C10" s="3" t="n">
        <v>2502.0</v>
      </c>
      <c r="D10" s="2" t="n">
        <v>1850.0</v>
      </c>
      <c r="E10" s="2" t="s">
        <v>79</v>
      </c>
      <c r="F10" s="2" t="s">
        <v>80</v>
      </c>
    </row>
    <row r="11" ht="15.0" customHeight="true">
      <c r="A11" s="2" t="s">
        <v>81</v>
      </c>
      <c r="B11" s="3" t="n">
        <v>1051674.0</v>
      </c>
      <c r="C11" s="3" t="n">
        <v>1865.0</v>
      </c>
      <c r="D11" s="2" t="n">
        <v>1850.0</v>
      </c>
      <c r="E11" s="2" t="s">
        <v>82</v>
      </c>
      <c r="F11" s="2" t="s">
        <v>83</v>
      </c>
    </row>
    <row r="12" ht="15.0" customHeight="true">
      <c r="A12" s="2" t="s">
        <v>84</v>
      </c>
      <c r="B12" s="3" t="n">
        <v>931098.0</v>
      </c>
      <c r="C12" s="3" t="n">
        <v>15444.0</v>
      </c>
      <c r="D12" s="2" t="n">
        <v>1856.0</v>
      </c>
      <c r="E12" s="2" t="s">
        <v>84</v>
      </c>
      <c r="F12" s="2" t="s">
        <v>85</v>
      </c>
    </row>
    <row r="13" ht="15.0" customHeight="true">
      <c r="A13" s="2" t="s">
        <v>86</v>
      </c>
      <c r="B13" s="3" t="n">
        <v>845559.0</v>
      </c>
      <c r="C13" s="3" t="n">
        <v>122.0</v>
      </c>
      <c r="D13" s="2" t="n">
        <v>1850.0</v>
      </c>
      <c r="E13" s="2" t="s">
        <v>86</v>
      </c>
      <c r="F13" s="2" t="s">
        <v>87</v>
      </c>
    </row>
    <row r="14" ht="15.0" customHeight="true">
      <c r="A14" s="2" t="s">
        <v>88</v>
      </c>
      <c r="B14" s="3" t="n">
        <v>831587.0</v>
      </c>
      <c r="C14" s="3" t="n">
        <v>4781.0</v>
      </c>
      <c r="D14" s="2" t="n">
        <v>1872.0</v>
      </c>
      <c r="E14" s="2" t="s">
        <v>88</v>
      </c>
      <c r="F14" s="2" t="s">
        <v>89</v>
      </c>
    </row>
    <row r="15" ht="15.0" customHeight="true">
      <c r="A15" s="2" t="s">
        <v>90</v>
      </c>
      <c r="B15" s="3" t="n">
        <v>817517.0</v>
      </c>
      <c r="C15" s="3" t="n">
        <v>21088.0</v>
      </c>
      <c r="D15" s="2" t="n">
        <v>1866.0</v>
      </c>
      <c r="E15" s="2" t="s">
        <v>91</v>
      </c>
      <c r="F15" s="2" t="s">
        <v>92</v>
      </c>
    </row>
    <row r="16" ht="15.0" customHeight="true">
      <c r="A16" s="2" t="s">
        <v>93</v>
      </c>
      <c r="B16" s="3" t="n">
        <v>739469.0</v>
      </c>
      <c r="C16" s="3" t="n">
        <v>1163.0</v>
      </c>
      <c r="D16" s="2" t="n">
        <v>1856.0</v>
      </c>
      <c r="E16" s="2" t="s">
        <v>93</v>
      </c>
      <c r="F16" s="2" t="s">
        <v>94</v>
      </c>
    </row>
    <row r="17" ht="15.0" customHeight="true">
      <c r="A17" s="2" t="s">
        <v>95</v>
      </c>
      <c r="B17" s="3" t="n">
        <v>685660.0</v>
      </c>
      <c r="C17" s="3" t="n">
        <v>3623.0</v>
      </c>
      <c r="D17" s="2" t="n">
        <v>1850.0</v>
      </c>
      <c r="E17" s="2" t="s">
        <v>96</v>
      </c>
      <c r="F17" s="2" t="s">
        <v>97</v>
      </c>
    </row>
    <row r="18" ht="15.0" customHeight="true">
      <c r="A18" s="2" t="s">
        <v>98</v>
      </c>
      <c r="B18" s="3" t="n">
        <v>525903.0</v>
      </c>
      <c r="C18" s="3" t="n">
        <v>3872.0</v>
      </c>
      <c r="D18" s="2" t="n">
        <v>1854.0</v>
      </c>
      <c r="E18" s="2" t="s">
        <v>99</v>
      </c>
      <c r="F18" s="2" t="s">
        <v>100</v>
      </c>
    </row>
    <row r="19" ht="15.0" customHeight="true">
      <c r="A19" s="2" t="s">
        <v>101</v>
      </c>
      <c r="B19" s="3" t="n">
        <v>484470.0</v>
      </c>
      <c r="C19" s="3" t="n">
        <v>4082.0</v>
      </c>
      <c r="D19" s="2" t="n">
        <v>1850.0</v>
      </c>
      <c r="E19" s="2" t="s">
        <v>102</v>
      </c>
      <c r="F19" s="2" t="s">
        <v>103</v>
      </c>
    </row>
    <row r="20" ht="15.0" customHeight="true">
      <c r="A20" s="2" t="s">
        <v>104</v>
      </c>
      <c r="B20" s="3" t="n">
        <v>435254.0</v>
      </c>
      <c r="C20" s="3" t="n">
        <v>12494.0</v>
      </c>
      <c r="D20" s="2" t="n">
        <v>1852.0</v>
      </c>
      <c r="E20" s="2" t="s">
        <v>105</v>
      </c>
      <c r="F20" s="2" t="s">
        <v>106</v>
      </c>
    </row>
    <row r="21" ht="15.0" customHeight="true">
      <c r="A21" s="2" t="s">
        <v>107</v>
      </c>
      <c r="B21" s="3" t="n">
        <v>428655.0</v>
      </c>
      <c r="C21" s="3" t="n">
        <v>7091.0</v>
      </c>
      <c r="D21" s="2" t="n">
        <v>1850.0</v>
      </c>
      <c r="E21" s="2" t="s">
        <v>107</v>
      </c>
      <c r="F21" s="2" t="s">
        <v>108</v>
      </c>
    </row>
    <row r="22" ht="15.0" customHeight="true">
      <c r="A22" s="2" t="s">
        <v>109</v>
      </c>
      <c r="B22" s="3" t="n">
        <v>428549.0</v>
      </c>
      <c r="C22" s="3" t="n">
        <v>8604.0</v>
      </c>
      <c r="D22" s="2" t="n">
        <v>1850.0</v>
      </c>
      <c r="E22" s="2" t="s">
        <v>110</v>
      </c>
      <c r="F22" s="2" t="s">
        <v>111</v>
      </c>
    </row>
    <row r="23" ht="15.0" customHeight="true">
      <c r="A23" s="2" t="s">
        <v>112</v>
      </c>
      <c r="B23" s="3" t="n">
        <v>426757.0</v>
      </c>
      <c r="C23" s="3" t="n">
        <v>2145.0</v>
      </c>
      <c r="D23" s="2" t="n">
        <v>1850.0</v>
      </c>
      <c r="E23" s="2" t="s">
        <v>113</v>
      </c>
      <c r="F23" s="2" t="s">
        <v>114</v>
      </c>
    </row>
    <row r="24" ht="15.0" customHeight="true">
      <c r="A24" s="2" t="s">
        <v>115</v>
      </c>
      <c r="B24" s="3" t="n">
        <v>333401.0</v>
      </c>
      <c r="C24" s="3" t="n">
        <v>3893.0</v>
      </c>
      <c r="D24" s="2" t="n">
        <v>1851.0</v>
      </c>
      <c r="E24" s="2" t="s">
        <v>116</v>
      </c>
      <c r="F24" s="2" t="s">
        <v>117</v>
      </c>
    </row>
    <row r="25" ht="15.0" customHeight="true">
      <c r="A25" s="2" t="s">
        <v>118</v>
      </c>
      <c r="B25" s="3" t="n">
        <v>269337.0</v>
      </c>
      <c r="C25" s="3" t="n">
        <v>8557.0</v>
      </c>
      <c r="D25" s="2" t="n">
        <v>1850.0</v>
      </c>
      <c r="E25" s="2" t="s">
        <v>118</v>
      </c>
      <c r="F25" s="2" t="s">
        <v>119</v>
      </c>
    </row>
    <row r="26" ht="15.0" customHeight="true">
      <c r="A26" s="2" t="s">
        <v>120</v>
      </c>
      <c r="B26" s="3" t="n">
        <v>266519.0</v>
      </c>
      <c r="C26" s="3" t="n">
        <v>1155.0</v>
      </c>
      <c r="D26" s="2" t="n">
        <v>1850.0</v>
      </c>
      <c r="E26" s="2" t="s">
        <v>120</v>
      </c>
      <c r="F26" s="2" t="s">
        <v>121</v>
      </c>
    </row>
    <row r="27" ht="15.0" customHeight="true">
      <c r="A27" s="2" t="s">
        <v>122</v>
      </c>
      <c r="B27" s="3" t="n">
        <v>257406.0</v>
      </c>
      <c r="C27" s="3" t="n">
        <v>1347.0</v>
      </c>
      <c r="D27" s="2" t="n">
        <v>1850.0</v>
      </c>
      <c r="E27" s="2" t="s">
        <v>123</v>
      </c>
      <c r="F27" s="2" t="s">
        <v>124</v>
      </c>
    </row>
    <row r="28" ht="15.0" customHeight="true">
      <c r="A28" s="2" t="s">
        <v>125</v>
      </c>
      <c r="B28" s="3" t="n">
        <v>255250.0</v>
      </c>
      <c r="C28" s="3" t="n">
        <v>4996.0</v>
      </c>
      <c r="D28" s="2" t="n">
        <v>1855.0</v>
      </c>
      <c r="E28" s="2" t="s">
        <v>125</v>
      </c>
      <c r="F28" s="2" t="s">
        <v>126</v>
      </c>
    </row>
    <row r="29" ht="15.0" customHeight="true">
      <c r="A29" s="2" t="s">
        <v>127</v>
      </c>
      <c r="B29" s="3" t="n">
        <v>220407.0</v>
      </c>
      <c r="C29" s="3" t="n">
        <v>4248.0</v>
      </c>
      <c r="D29" s="2" t="n">
        <v>1850.0</v>
      </c>
      <c r="E29" s="2" t="s">
        <v>128</v>
      </c>
      <c r="F29" s="2" t="s">
        <v>129</v>
      </c>
    </row>
    <row r="30" ht="15.0" customHeight="true">
      <c r="A30" s="2" t="s">
        <v>130</v>
      </c>
      <c r="B30" s="3" t="n">
        <v>199066.0</v>
      </c>
      <c r="C30" s="3" t="n">
        <v>2621.0</v>
      </c>
      <c r="D30" s="2" t="n">
        <v>1850.0</v>
      </c>
      <c r="E30" s="2" t="s">
        <v>131</v>
      </c>
      <c r="F30" s="2" t="s">
        <v>132</v>
      </c>
    </row>
    <row r="31" ht="15.0" customHeight="true">
      <c r="A31" s="2" t="s">
        <v>133</v>
      </c>
      <c r="B31" s="3" t="n">
        <v>182236.0</v>
      </c>
      <c r="C31" s="3" t="n">
        <v>9806.0</v>
      </c>
      <c r="D31" s="2" t="n">
        <v>1850.0</v>
      </c>
      <c r="E31" s="2" t="s">
        <v>134</v>
      </c>
      <c r="F31" s="2" t="s">
        <v>135</v>
      </c>
    </row>
    <row r="32" ht="15.0" customHeight="true">
      <c r="A32" s="2" t="s">
        <v>136</v>
      </c>
      <c r="B32" s="3" t="n">
        <v>179722.0</v>
      </c>
      <c r="C32" s="3" t="n">
        <v>4434.0</v>
      </c>
      <c r="D32" s="2" t="n">
        <v>1850.0</v>
      </c>
      <c r="E32" s="2" t="s">
        <v>137</v>
      </c>
      <c r="F32" s="2" t="s">
        <v>138</v>
      </c>
    </row>
    <row r="33" ht="15.0" customHeight="true">
      <c r="A33" s="2" t="s">
        <v>139</v>
      </c>
      <c r="B33" s="3" t="n">
        <v>176158.0</v>
      </c>
      <c r="C33" s="3" t="n">
        <v>10813.0</v>
      </c>
      <c r="D33" s="2" t="n">
        <v>1907.0</v>
      </c>
      <c r="E33" s="2" t="s">
        <v>140</v>
      </c>
      <c r="F33" s="2" t="s">
        <v>141</v>
      </c>
    </row>
    <row r="34" ht="15.0" customHeight="true">
      <c r="A34" s="2" t="s">
        <v>142</v>
      </c>
      <c r="B34" s="3" t="n">
        <v>154434.0</v>
      </c>
      <c r="C34" s="3" t="n">
        <v>3600.0</v>
      </c>
      <c r="D34" s="2" t="n">
        <v>1893.0</v>
      </c>
      <c r="E34" s="2" t="s">
        <v>143</v>
      </c>
      <c r="F34" s="2" t="s">
        <v>144</v>
      </c>
    </row>
    <row r="35" ht="15.0" customHeight="true">
      <c r="A35" s="2" t="s">
        <v>145</v>
      </c>
      <c r="B35" s="3" t="n">
        <v>150887.0</v>
      </c>
      <c r="C35" s="3" t="n">
        <v>5537.0</v>
      </c>
      <c r="D35" s="2" t="n">
        <v>1893.0</v>
      </c>
      <c r="E35" s="2" t="s">
        <v>145</v>
      </c>
      <c r="F35" s="2" t="s">
        <v>146</v>
      </c>
    </row>
    <row r="36" ht="15.0" customHeight="true">
      <c r="A36" s="2" t="s">
        <v>147</v>
      </c>
      <c r="B36" s="3" t="n">
        <v>136704.0</v>
      </c>
      <c r="C36" s="3" t="n">
        <v>1953.0</v>
      </c>
      <c r="D36" s="2" t="n">
        <v>1850.0</v>
      </c>
      <c r="E36" s="2" t="s">
        <v>147</v>
      </c>
      <c r="F36" s="2" t="s">
        <v>148</v>
      </c>
    </row>
    <row r="37" ht="15.0" customHeight="true">
      <c r="A37" s="2" t="s">
        <v>149</v>
      </c>
      <c r="B37" s="3" t="n">
        <v>132821.0</v>
      </c>
      <c r="C37" s="3" t="n">
        <v>9254.0</v>
      </c>
      <c r="D37" s="2" t="n">
        <v>1853.0</v>
      </c>
      <c r="E37" s="2" t="s">
        <v>150</v>
      </c>
      <c r="F37" s="2" t="s">
        <v>151</v>
      </c>
    </row>
    <row r="38" ht="15.0" customHeight="true">
      <c r="A38" s="2" t="s">
        <v>152</v>
      </c>
      <c r="B38" s="3" t="n">
        <v>99186.0</v>
      </c>
      <c r="C38" s="3" t="n">
        <v>2481.0</v>
      </c>
      <c r="D38" s="2" t="n">
        <v>1851.0</v>
      </c>
      <c r="E38" s="2" t="s">
        <v>153</v>
      </c>
      <c r="F38" s="2" t="s">
        <v>154</v>
      </c>
    </row>
    <row r="39" ht="15.0" customHeight="true">
      <c r="A39" s="2" t="s">
        <v>155</v>
      </c>
      <c r="B39" s="3" t="n">
        <v>95878.0</v>
      </c>
      <c r="C39" s="3" t="n">
        <v>1562.0</v>
      </c>
      <c r="D39" s="2" t="n">
        <v>1850.0</v>
      </c>
      <c r="E39" s="2" t="s">
        <v>155</v>
      </c>
      <c r="F39" s="2" t="s">
        <v>156</v>
      </c>
    </row>
    <row r="40" ht="15.0" customHeight="true">
      <c r="A40" s="2" t="s">
        <v>157</v>
      </c>
      <c r="B40" s="3" t="n">
        <v>90163.0</v>
      </c>
      <c r="C40" s="3" t="n">
        <v>9088.0</v>
      </c>
      <c r="D40" s="2" t="n">
        <v>1850.0</v>
      </c>
      <c r="E40" s="2" t="s">
        <v>158</v>
      </c>
      <c r="F40" s="2" t="s">
        <v>159</v>
      </c>
    </row>
    <row r="41" ht="15.0" customHeight="true">
      <c r="A41" s="2" t="s">
        <v>160</v>
      </c>
      <c r="B41" s="3" t="n">
        <v>71929.0</v>
      </c>
      <c r="C41" s="3" t="n">
        <v>1632.0</v>
      </c>
      <c r="D41" s="2" t="n">
        <v>1850.0</v>
      </c>
      <c r="E41" s="2" t="s">
        <v>160</v>
      </c>
      <c r="F41" s="2" t="s">
        <v>161</v>
      </c>
    </row>
    <row r="42" ht="15.0" customHeight="true">
      <c r="A42" s="2" t="s">
        <v>162</v>
      </c>
      <c r="B42" s="3" t="n">
        <v>64059.0</v>
      </c>
      <c r="C42" s="3" t="n">
        <v>3258.0</v>
      </c>
      <c r="D42" s="2" t="n">
        <v>1861.0</v>
      </c>
      <c r="E42" s="2" t="s">
        <v>163</v>
      </c>
      <c r="F42" s="2" t="s">
        <v>164</v>
      </c>
    </row>
    <row r="43" ht="15.0" customHeight="true">
      <c r="A43" s="2" t="s">
        <v>165</v>
      </c>
      <c r="B43" s="3" t="n">
        <v>62419.0</v>
      </c>
      <c r="C43" s="3" t="n">
        <v>7643.0</v>
      </c>
      <c r="D43" s="2" t="n">
        <v>1856.0</v>
      </c>
      <c r="E43" s="2" t="s">
        <v>166</v>
      </c>
      <c r="F43" s="2" t="s">
        <v>167</v>
      </c>
    </row>
    <row r="44" ht="15.0" customHeight="true">
      <c r="A44" s="2" t="s">
        <v>168</v>
      </c>
      <c r="B44" s="3" t="n">
        <v>57784.0</v>
      </c>
      <c r="C44" s="3" t="n">
        <v>3597.0</v>
      </c>
      <c r="D44" s="2" t="n">
        <v>1874.0</v>
      </c>
      <c r="E44" s="2" t="s">
        <v>169</v>
      </c>
      <c r="F44" s="2" t="s">
        <v>170</v>
      </c>
    </row>
    <row r="45" ht="15.0" customHeight="true">
      <c r="A45" s="2" t="s">
        <v>171</v>
      </c>
      <c r="B45" s="3" t="n">
        <v>56799.0</v>
      </c>
      <c r="C45" s="3" t="n">
        <v>5791.0</v>
      </c>
      <c r="D45" s="2" t="n">
        <v>1850.0</v>
      </c>
      <c r="E45" s="2" t="s">
        <v>171</v>
      </c>
      <c r="F45" s="2" t="s">
        <v>172</v>
      </c>
    </row>
    <row r="46" ht="15.0" customHeight="true">
      <c r="A46" s="2" t="s">
        <v>173</v>
      </c>
      <c r="B46" s="3" t="n">
        <v>46127.0</v>
      </c>
      <c r="C46" s="3" t="n">
        <v>2642.0</v>
      </c>
      <c r="D46" s="2" t="n">
        <v>1850.0</v>
      </c>
      <c r="E46" s="2" t="s">
        <v>174</v>
      </c>
      <c r="F46" s="2" t="s">
        <v>175</v>
      </c>
    </row>
    <row r="47" ht="15.0" customHeight="true">
      <c r="A47" s="2" t="s">
        <v>176</v>
      </c>
      <c r="B47" s="3" t="n">
        <v>45971.0</v>
      </c>
      <c r="C47" s="3" t="n">
        <v>16283.0</v>
      </c>
      <c r="D47" s="2" t="n">
        <v>1852.0</v>
      </c>
      <c r="E47" s="2" t="s">
        <v>177</v>
      </c>
      <c r="F47" s="2" t="s">
        <v>178</v>
      </c>
    </row>
    <row r="48" ht="15.0" customHeight="true">
      <c r="A48" s="2" t="s">
        <v>179</v>
      </c>
      <c r="B48" s="3" t="n">
        <v>37943.0</v>
      </c>
      <c r="C48" s="3" t="n">
        <v>1536.0</v>
      </c>
      <c r="D48" s="2" t="n">
        <v>1854.0</v>
      </c>
      <c r="E48" s="2" t="s">
        <v>180</v>
      </c>
      <c r="F48" s="2" t="s">
        <v>181</v>
      </c>
    </row>
    <row r="49" ht="15.0" customHeight="true">
      <c r="A49" s="2" t="s">
        <v>182</v>
      </c>
      <c r="B49" s="3" t="n">
        <v>35757.0</v>
      </c>
      <c r="C49" s="3" t="n">
        <v>11805.0</v>
      </c>
      <c r="D49" s="2" t="n">
        <v>1864.0</v>
      </c>
      <c r="E49" s="2" t="s">
        <v>183</v>
      </c>
      <c r="F49" s="2" t="s">
        <v>184</v>
      </c>
    </row>
    <row r="50" ht="15.0" customHeight="true">
      <c r="A50" s="2" t="s">
        <v>185</v>
      </c>
      <c r="B50" s="3" t="n">
        <v>29419.0</v>
      </c>
      <c r="C50" s="3" t="n">
        <v>2611.0</v>
      </c>
      <c r="D50" s="2" t="n">
        <v>1850.0</v>
      </c>
      <c r="E50" s="2" t="s">
        <v>186</v>
      </c>
      <c r="F50" s="2" t="s">
        <v>187</v>
      </c>
    </row>
    <row r="51" ht="15.0" customHeight="true">
      <c r="A51" s="2" t="s">
        <v>188</v>
      </c>
      <c r="B51" s="3" t="n">
        <v>29195.0</v>
      </c>
      <c r="C51" s="3" t="n">
        <v>3406.0</v>
      </c>
      <c r="D51" s="2" t="n">
        <v>1891.0</v>
      </c>
      <c r="E51" s="2" t="s">
        <v>189</v>
      </c>
      <c r="F51" s="2" t="s">
        <v>190</v>
      </c>
    </row>
    <row r="52" ht="15.0" customHeight="true">
      <c r="A52" s="2" t="s">
        <v>191</v>
      </c>
      <c r="B52" s="3" t="n">
        <v>21910.0</v>
      </c>
      <c r="C52" s="3" t="n">
        <v>2981.0</v>
      </c>
      <c r="D52" s="2" t="n">
        <v>1850.0</v>
      </c>
      <c r="E52" s="2" t="s">
        <v>191</v>
      </c>
      <c r="F52" s="2" t="s">
        <v>192</v>
      </c>
    </row>
    <row r="53" ht="15.0" customHeight="true">
      <c r="A53" s="2" t="s">
        <v>193</v>
      </c>
      <c r="B53" s="3" t="n">
        <v>20917.0</v>
      </c>
      <c r="C53" s="3" t="n">
        <v>6615.0</v>
      </c>
      <c r="D53" s="2" t="n">
        <v>1854.0</v>
      </c>
      <c r="E53" s="2" t="s">
        <v>194</v>
      </c>
      <c r="F53" s="2" t="s">
        <v>195</v>
      </c>
    </row>
    <row r="54" ht="15.0" customHeight="true">
      <c r="A54" s="2" t="s">
        <v>196</v>
      </c>
      <c r="B54" s="3" t="n">
        <v>18406.0</v>
      </c>
      <c r="C54" s="3" t="n">
        <v>3758.0</v>
      </c>
      <c r="D54" s="2" t="n">
        <v>1850.0</v>
      </c>
      <c r="E54" s="2" t="s">
        <v>196</v>
      </c>
      <c r="F54" s="2" t="s">
        <v>197</v>
      </c>
    </row>
    <row r="55" ht="15.0" customHeight="true">
      <c r="A55" s="2" t="s">
        <v>198</v>
      </c>
      <c r="B55" s="3" t="n">
        <v>18152.0</v>
      </c>
      <c r="C55" s="3" t="n">
        <v>26397.0</v>
      </c>
      <c r="D55" s="2" t="n">
        <v>1866.0</v>
      </c>
      <c r="E55" s="2" t="s">
        <v>199</v>
      </c>
      <c r="F55" s="2" t="s">
        <v>200</v>
      </c>
    </row>
    <row r="56" ht="15.0" customHeight="true">
      <c r="A56" s="2" t="s">
        <v>201</v>
      </c>
      <c r="B56" s="3" t="n">
        <v>13966.0</v>
      </c>
      <c r="C56" s="3" t="n">
        <v>8234.0</v>
      </c>
      <c r="D56" s="2" t="n">
        <v>1850.0</v>
      </c>
      <c r="E56" s="2" t="s">
        <v>202</v>
      </c>
      <c r="F56" s="2" t="s">
        <v>203</v>
      </c>
    </row>
    <row r="57" ht="15.0" customHeight="true">
      <c r="A57" s="2" t="s">
        <v>204</v>
      </c>
      <c r="B57" s="3" t="n">
        <v>13759.0</v>
      </c>
      <c r="C57" s="3" t="n">
        <v>7884.0</v>
      </c>
      <c r="D57" s="2" t="n">
        <v>1861.0</v>
      </c>
      <c r="E57" s="2" t="s">
        <v>205</v>
      </c>
      <c r="F57" s="2" t="s">
        <v>206</v>
      </c>
    </row>
    <row r="58" ht="15.0" customHeight="true">
      <c r="A58" s="2" t="s">
        <v>207</v>
      </c>
      <c r="B58" s="3" t="n">
        <v>9702.0</v>
      </c>
      <c r="C58" s="3" t="n">
        <v>10215.0</v>
      </c>
      <c r="D58" s="2" t="n">
        <v>1874.0</v>
      </c>
      <c r="E58" s="2" t="s">
        <v>208</v>
      </c>
      <c r="F58" s="2" t="s">
        <v>209</v>
      </c>
    </row>
    <row r="59" ht="15.0" customHeight="true">
      <c r="A59" s="2" t="s">
        <v>210</v>
      </c>
      <c r="B59" s="3" t="n">
        <v>3380.0</v>
      </c>
      <c r="C59" s="3" t="n">
        <v>2468.0</v>
      </c>
      <c r="D59" s="2" t="n">
        <v>1852.0</v>
      </c>
      <c r="E59" s="2" t="s">
        <v>211</v>
      </c>
      <c r="F59" s="2" t="s">
        <v>212</v>
      </c>
    </row>
    <row r="60" ht="15.0" customHeight="true">
      <c r="A60" s="2" t="s">
        <v>213</v>
      </c>
      <c r="B60" s="3" t="n">
        <v>1222.0</v>
      </c>
      <c r="C60" s="3" t="n">
        <v>1914.0</v>
      </c>
      <c r="D60" s="2" t="n">
        <v>1864.0</v>
      </c>
      <c r="E60" s="2" t="s">
        <v>214</v>
      </c>
      <c r="F60" s="2" t="s">
        <v>215</v>
      </c>
    </row>
    <row r="61" ht="15.0" customHeight="true">
      <c r="A61" s="4" t="s">
        <v>45</v>
      </c>
      <c r="B61" s="5" t="s">
        <f>SUM(B3:B60)</f>
      </c>
      <c r="C61" s="5" t="s">
        <f>SUM(C3:C60)</f>
      </c>
      <c r="D61" s="4"/>
      <c r="E61" s="4" t="s">
        <f>"Counties: "&amp;COUNTA(E3:E60)</f>
      </c>
      <c r="F61" s="4"/>
    </row>
    <row r="62" ht="15.0" customHeight="true">
      <c r="A62" s="4" t="s">
        <v>42</v>
      </c>
      <c r="B62" s="5" t="s">
        <f>SUM(California!B3:B60,Nevada!B3:B19)</f>
      </c>
      <c r="C62" s="5" t="s">
        <f>SUM(California!C3:C60,Nevada!C3:C19)</f>
      </c>
      <c r="D62" s="4"/>
      <c r="E62" s="4" t="s">
        <f>"Counties: "&amp;COUNTA(California!E3:E60,Nevada!E3:E19)</f>
      </c>
      <c r="F62" s="4"/>
    </row>
  </sheetData>
  <mergeCells>
    <mergeCell ref="A1:F1"/>
    <mergeCell ref="H1:L1"/>
  </mergeCells>
  <pageMargins left="0.7" right="0.7" top="0.75" bottom="0.75" header="0.3" footer="0.3"/>
  <pageSetup orientation="portrait" r:id="rId1" copies="1" draft="false" fitToHeight="1" fitToWidth="1" horizontalDpi="600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"/>
  <sheetViews>
    <sheetView workbookViewId="0"/>
  </sheetViews>
  <sheetFormatPr defaultRowHeight="15" x14ac:dyDescent="0.25"/>
  <cols>
    <col min="3" max="3" customWidth="true" width="12.42578125" collapsed="false"/>
    <col min="5" max="5" customWidth="true" width="14.7109375" collapsed="false"/>
    <col min="6" max="6" bestFit="true" customWidth="true" width="10.7109375" collapsed="false"/>
    <col min="7" max="7" bestFit="true" customWidth="true" width="10.42578125" collapsed="false"/>
    <col min="8" max="8" customWidth="true" width="11.5703125" collapsed="false"/>
    <col min="10" max="10" customWidth="true" width="15.5703125" collapsed="false"/>
  </cols>
  <sheetData>
    <row r="1" spans="2:14" x14ac:dyDescent="0.25">
      <c r="B1" s="10" t="s">
        <v>27</v>
      </c>
      <c r="C1" s="10" t="s">
        <v>28</v>
      </c>
      <c r="E1" s="17" t="s">
        <v>26</v>
      </c>
      <c r="F1" s="18"/>
      <c r="G1" s="18"/>
      <c r="H1" s="19"/>
      <c r="J1" s="14" t="s">
        <v>21</v>
      </c>
      <c r="K1" s="15"/>
      <c r="L1" s="15"/>
      <c r="M1" s="15"/>
      <c r="N1" s="16"/>
    </row>
    <row r="2" spans="2:14" ht="17.25" x14ac:dyDescent="0.25">
      <c r="B2" s="7" t="n">
        <v>1.0</v>
      </c>
      <c r="C2" s="7" t="n">
        <v>3.0</v>
      </c>
      <c r="E2" s="1" t="s">
        <v>0</v>
      </c>
      <c r="F2" s="1" t="s">
        <v>1</v>
      </c>
      <c r="G2" s="1" t="s">
        <v>2</v>
      </c>
      <c r="H2" s="1" t="s">
        <v>48</v>
      </c>
      <c r="J2" s="1" t="s">
        <v>20</v>
      </c>
      <c r="K2" s="1" t="s">
        <v>11</v>
      </c>
      <c r="L2" s="1" t="s">
        <v>12</v>
      </c>
      <c r="M2" s="1" t="s">
        <v>13</v>
      </c>
      <c r="N2" s="1" t="s">
        <v>14</v>
      </c>
    </row>
    <row r="3" spans="2:14" x14ac:dyDescent="0.25" ht="17.25" customHeight="true">
      <c r="B3" s="7" t="n">
        <v>3.0</v>
      </c>
      <c r="C3" s="7" t="n">
        <v>7.0</v>
      </c>
      <c r="E3" s="4" t="s">
        <v>6</v>
      </c>
      <c r="F3" s="5" t="s">
        <f>SUM(California!B3:B60,Nevada!B3:B19)</f>
      </c>
      <c r="G3" s="5" t="s">
        <f>SUM(California!C3:C60,Nevada!C3:C19)</f>
      </c>
      <c r="H3" s="4" t="s">
        <f>"Counties: "&amp;COUNTA(California!E3:E60,Nevada!E3:E19)</f>
      </c>
      <c r="J3" s="7" t="s">
        <f>COUNTA(Atlantic!B3:B7,Central!B3:B7,Northwest!B3:B7,Pacific!B3:B7,Southeast!B3:B7,Southwest!B3:B7)</f>
      </c>
      <c r="K3" s="7" t="s">
        <f>SUM(Atlantic!C3:C7,Central!C3:C7,Northwest!C3:C7,Pacific!C3:C7,Southeast!C3:C7,Southwest!C3:C7)</f>
      </c>
      <c r="L3" s="7" t="s">
        <f>SUM(Atlantic!D3:D7,Central!D3:D7,Northwest!D3:D7,Pacific!D3:D7,Southeast!D3:D7,Southwest!D3:D7)</f>
      </c>
      <c r="M3" s="7" t="s">
        <f>SUM(Atlantic!C3:C7,Central!C3:C7,Northwest!C3:C7,Pacific!C3:C7,Southeast!C3:C7,Southwest!C3:C7,Atlantic!D3:D7,Central!D3:D7,Northwest!D3:D7,Pacific!D3:D7,Southeast!D3:D7,Southwest!D3:D7)</f>
      </c>
      <c r="N3" s="8" t="s">
        <f>SUM(K3)/SUM(M3)</f>
      </c>
    </row>
    <row r="4" spans="2:14" x14ac:dyDescent="0.25" ht="17.25" customHeight="true">
      <c r="B4" s="7" t="n">
        <v>5.0</v>
      </c>
      <c r="C4" s="7" t="n">
        <v>11.0</v>
      </c>
    </row>
    <row r="5" ht="17.25" customHeight="true">
      <c r="B5" s="7" t="n">
        <v>7.0</v>
      </c>
      <c r="C5" s="7" t="n">
        <v>15.0</v>
      </c>
    </row>
    <row r="6" ht="17.25" customHeight="true">
      <c r="B6" s="7" t="n">
        <v>9.0</v>
      </c>
      <c r="C6" s="7" t="n">
        <v>19.0</v>
      </c>
    </row>
    <row r="7" ht="17.25" customHeight="true">
      <c r="B7" s="7" t="n">
        <v>11.0</v>
      </c>
      <c r="C7" s="7" t="n">
        <v>23.0</v>
      </c>
    </row>
    <row r="8" ht="17.25" customHeight="true">
      <c r="B8" s="7" t="n">
        <v>13.0</v>
      </c>
      <c r="C8" s="7" t="n">
        <v>27.0</v>
      </c>
    </row>
    <row r="9" ht="17.25" customHeight="true">
      <c r="B9" s="7" t="n">
        <v>15.0</v>
      </c>
      <c r="C9" s="7" t="n">
        <v>31.0</v>
      </c>
    </row>
    <row r="10" ht="17.25" customHeight="true">
      <c r="B10" s="7" t="n">
        <v>17.0</v>
      </c>
      <c r="C10" s="7" t="n">
        <v>35.0</v>
      </c>
    </row>
    <row r="11" ht="17.25" customHeight="true">
      <c r="B11" s="7" t="n">
        <v>19.0</v>
      </c>
      <c r="C11" s="7" t="n">
        <v>39.0</v>
      </c>
    </row>
    <row r="12" ht="15.0" customHeight="true">
      <c r="B12" s="5" t="s">
        <f>"SUM: " &amp; SUM(B2:B11)</f>
      </c>
      <c r="C12" s="5" t="s">
        <f>"SUM: " &amp; SUM(C2:C11)</f>
      </c>
    </row>
    <row r="13" ht="15.0" customHeight="true">
      <c r="B13" s="5" t="s">
        <f>"SUM: " &amp; SUM(Expressions!B2:B11)</f>
      </c>
      <c r="C13" s="5" t="s">
        <f>"SUM: " &amp; SUM(Expressions!C2:C11)</f>
      </c>
    </row>
  </sheetData>
  <mergeCells>
    <mergeCell ref="E1:H1"/>
    <mergeCell ref="J1:N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sqref="A1:F1"/>
    </sheetView>
  </sheetViews>
  <sheetFormatPr defaultRowHeight="15" x14ac:dyDescent="0.25"/>
  <cols>
    <col min="1" max="1" customWidth="true" width="15.0" collapsed="false"/>
    <col min="2" max="2" customWidth="true" width="15.5703125" collapsed="false"/>
    <col min="8" max="8" customWidth="true" width="14.7109375" collapsed="false"/>
    <col min="9" max="9" bestFit="true" customWidth="true" width="10.7109375" collapsed="false"/>
    <col min="10" max="10" bestFit="true" customWidth="true" width="10.42578125" collapsed="false"/>
    <col min="11" max="11" customWidth="true" width="11.5703125" collapsed="false"/>
    <col min="12" max="12" customWidth="true" width="14.7109375" collapsed="false"/>
    <col min="13" max="13" customWidth="true" width="9.140625" collapsed="false"/>
    <col min="14" max="14" customWidth="true" width="12.42578125" collapsed="false"/>
  </cols>
  <sheetData>
    <row r="1" spans="1:14" x14ac:dyDescent="0.25">
      <c r="A1" s="14" t="s">
        <v>265</v>
      </c>
      <c r="B1" s="15"/>
      <c r="C1" s="15"/>
      <c r="D1" s="15"/>
      <c r="E1" s="15"/>
      <c r="F1" s="16"/>
      <c r="H1" s="17" t="s">
        <v>26</v>
      </c>
      <c r="I1" s="18"/>
      <c r="J1" s="18"/>
      <c r="K1" s="19"/>
      <c r="L1" s="9"/>
      <c r="M1" s="10" t="s">
        <v>34</v>
      </c>
      <c r="N1" s="10" t="s">
        <v>35</v>
      </c>
    </row>
    <row r="2" spans="1:14" ht="17.25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H2" s="1" t="s">
        <v>0</v>
      </c>
      <c r="I2" s="1" t="s">
        <v>1</v>
      </c>
      <c r="J2" s="1" t="s">
        <v>2</v>
      </c>
      <c r="K2" s="1" t="s">
        <v>48</v>
      </c>
      <c r="M2" s="5" t="s">
        <f>"SUM: " &amp; SUM(Expressions!B2:B11)</f>
      </c>
      <c r="N2" s="5" t="s">
        <f>"SUM: " &amp; SUM(Expressions!C2:C11)</f>
      </c>
    </row>
    <row r="3" spans="1:14" x14ac:dyDescent="0.25">
      <c r="A3" s="2" t="s">
        <v>273</v>
      </c>
      <c r="B3" s="2" t="s">
        <v>274</v>
      </c>
      <c r="C3" s="3" t="n">
        <v>51.0</v>
      </c>
      <c r="D3" s="3" t="n">
        <v>21.0</v>
      </c>
      <c r="E3" s="3" t="s">
        <f>SUM(C3,D3)</f>
      </c>
      <c r="F3" s="6" t="n">
        <v>0.7083333333333334</v>
      </c>
      <c r="H3" s="4" t="s">
        <v>6</v>
      </c>
      <c r="I3" s="5" t="s">
        <f>SUM(California!B3:B60,Nevada!B3:B19)</f>
      </c>
      <c r="J3" s="5" t="s">
        <f>SUM(California!C3:C60,Nevada!C3:C19)</f>
      </c>
      <c r="K3" s="4" t="s">
        <f>"Counties: "&amp;COUNTA(California!E3:E60,Nevada!E3:E19)</f>
      </c>
    </row>
    <row r="4" spans="1:14" x14ac:dyDescent="0.25" ht="15.0" customHeight="true">
      <c r="A4" s="2" t="s">
        <v>275</v>
      </c>
      <c r="B4" s="2" t="s">
        <v>276</v>
      </c>
      <c r="C4" s="3" t="n">
        <v>37.0</v>
      </c>
      <c r="D4" s="3" t="n">
        <v>36.0</v>
      </c>
      <c r="E4" s="3" t="s">
        <f>SUM(C4,D4)</f>
      </c>
      <c r="F4" s="6" t="n">
        <v>0.5068493150684932</v>
      </c>
    </row>
    <row r="5" spans="1:14" x14ac:dyDescent="0.25" ht="15.0" customHeight="true">
      <c r="A5" s="2" t="s">
        <v>277</v>
      </c>
      <c r="B5" s="2" t="s">
        <v>278</v>
      </c>
      <c r="C5" s="3" t="n">
        <v>35.0</v>
      </c>
      <c r="D5" s="3" t="n">
        <v>38.0</v>
      </c>
      <c r="E5" s="3" t="s">
        <f>SUM(C5,D5)</f>
      </c>
      <c r="F5" s="6" t="n">
        <v>0.4794520547945205</v>
      </c>
    </row>
    <row r="6" ht="15.0" customHeight="true">
      <c r="A6" s="2" t="s">
        <v>279</v>
      </c>
      <c r="B6" s="2" t="s">
        <v>280</v>
      </c>
      <c r="C6" s="3" t="n">
        <v>23.0</v>
      </c>
      <c r="D6" s="3" t="n">
        <v>49.0</v>
      </c>
      <c r="E6" s="3" t="s">
        <f>SUM(C6,D6)</f>
      </c>
      <c r="F6" s="6" t="n">
        <v>0.3194444444444444</v>
      </c>
    </row>
    <row r="7" ht="15.0" customHeight="true">
      <c r="A7" s="2" t="s">
        <v>281</v>
      </c>
      <c r="B7" s="2" t="s">
        <v>282</v>
      </c>
      <c r="C7" s="3" t="n">
        <v>20.0</v>
      </c>
      <c r="D7" s="3" t="n">
        <v>53.0</v>
      </c>
      <c r="E7" s="3" t="s">
        <f>SUM(C7,D7)</f>
      </c>
      <c r="F7" s="6" t="n">
        <v>0.273972602739726</v>
      </c>
    </row>
    <row r="8" ht="15.0" customHeight="true">
      <c r="A8" s="4" t="s">
        <v>37</v>
      </c>
      <c r="B8" s="5" t="s">
        <f>COUNTA(B3:B7)</f>
      </c>
      <c r="C8" s="5" t="s">
        <f>SUM(C3:C7)</f>
      </c>
      <c r="D8" s="5" t="s">
        <f>SUM(D3:D7)</f>
      </c>
      <c r="E8" s="5" t="s">
        <f>SUM(C3:C7,D3:D7)</f>
      </c>
      <c r="F8" s="11" t="s">
        <f>SUM(C3:C7)/SUM(E3:E7)</f>
      </c>
    </row>
    <row r="9" ht="15.0" customHeight="true">
      <c r="A9" s="4" t="s">
        <v>42</v>
      </c>
      <c r="B9" s="5" t="s">
        <f>COUNTA(Atlantic!B3:B7,Central!B3:B7,Northwest!B3:B7,Pacific!B3:B7,Southeast!B3:B7,Southwest!B3:B7)</f>
      </c>
      <c r="C9" s="5" t="s">
        <f>SUM(Atlantic!C3:C7,Central!C3:C7,Northwest!C3:C7,Pacific!C3:C7,Southeast!C3:C7,Southwest!C3:C7)</f>
      </c>
      <c r="D9" s="5" t="s">
        <f>SUM(Atlantic!D3:D7,Central!D3:D7,Northwest!D3:D7,Pacific!D3:D7,Southeast!D3:D7,Southwest!D3:D7)</f>
      </c>
      <c r="E9" s="5" t="s">
        <f>SUM(Atlantic!C3:C7,Central!C3:C7,Northwest!C3:C7,Pacific!C3:C7,Southeast!C3:C7,Southwest!C3:C7,Atlantic!D3:D7,Central!D3:D7,Northwest!D3:D7,Pacific!D3:D7,Southeast!D3:D7,Southwest!D3:D7)</f>
      </c>
      <c r="F9" s="11" t="s">
        <f>SUM(Atlantic!C3:C7,Central!C3:C7,Northwest!C3:C7,Pacific!C3:C7,Southeast!C3:C7,Southwest!C3:C7)/SUM(Atlantic!E3:E7,Central!E3:E7,Northwest!E3:E7,Pacific!E3:E7,Southeast!E3:E7,Southwest!E3:E7)</f>
      </c>
    </row>
  </sheetData>
  <mergeCells>
    <mergeCell ref="A1:F1"/>
    <mergeCell ref="H1:K1"/>
  </mergeCells>
  <pageMargins left="0.7" right="0.7" top="0.75" bottom="0.75" header="0.3" footer="0.3"/>
  <pageSetup orientation="portrait" r:id="rId1" copies="1" draft="false" fitToHeight="1" fitToWidth="1" horizontalDpi="600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false" workbookViewId="0">
      <selection sqref="A1:F1"/>
    </sheetView>
  </sheetViews>
  <sheetFormatPr defaultRowHeight="15" x14ac:dyDescent="0.25"/>
  <cols>
    <col min="1" max="1" customWidth="true" width="14.7109375" collapsed="true"/>
    <col min="2" max="2" bestFit="true" customWidth="true" width="10.7109375" collapsed="true"/>
    <col min="3" max="3" bestFit="true" customWidth="true" width="10.42578125" collapsed="true"/>
    <col min="4" max="4" bestFit="true" customWidth="true" width="8.85546875" collapsed="true"/>
    <col min="5" max="5" customWidth="true" width="14.7109375" collapsed="true"/>
    <col min="6" max="6" bestFit="true" customWidth="true" width="9.7109375" collapsed="true"/>
    <col min="8" max="8" customWidth="true" width="15.5703125" collapsed="true"/>
    <col min="15" max="15" customWidth="true" width="12.42578125" collapsed="true"/>
  </cols>
  <sheetData>
    <row r="1" spans="1:15" x14ac:dyDescent="0.25">
      <c r="A1" s="12" t="s">
        <v>216</v>
      </c>
      <c r="B1" s="12"/>
      <c r="C1" s="12"/>
      <c r="D1" s="12"/>
      <c r="E1" s="12"/>
      <c r="F1" s="13"/>
      <c r="H1" s="14" t="s">
        <v>21</v>
      </c>
      <c r="I1" s="15"/>
      <c r="J1" s="15"/>
      <c r="K1" s="15"/>
      <c r="L1" s="16"/>
      <c r="N1" s="10" t="s">
        <v>34</v>
      </c>
      <c r="O1" s="10" t="s">
        <v>35</v>
      </c>
    </row>
    <row r="2" spans="1:15" ht="17.2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20</v>
      </c>
      <c r="I2" s="1" t="s">
        <v>11</v>
      </c>
      <c r="J2" s="1" t="s">
        <v>12</v>
      </c>
      <c r="K2" s="1" t="s">
        <v>13</v>
      </c>
      <c r="L2" s="1" t="s">
        <v>14</v>
      </c>
      <c r="N2" s="5" t="s">
        <f>"SUM: " &amp; SUM(Expressions!B2:B11)</f>
      </c>
      <c r="O2" s="5" t="s">
        <f>"SUM: " &amp; SUM(Expressions!C2:C11)</f>
      </c>
    </row>
    <row r="3" spans="1:15" x14ac:dyDescent="0.25">
      <c r="A3" s="2" t="s">
        <v>217</v>
      </c>
      <c r="B3" s="3" t="n">
        <v>1375765.0</v>
      </c>
      <c r="C3" s="3" t="n">
        <v>20489.0</v>
      </c>
      <c r="D3" s="2" t="n">
        <v>1908.0</v>
      </c>
      <c r="E3" s="2" t="s">
        <v>218</v>
      </c>
      <c r="F3" s="2" t="s">
        <v>219</v>
      </c>
      <c r="H3" s="7" t="s">
        <f>COUNTA(Atlantic!B3:B7,Central!B3:B7,Northwest!B3:B7,Pacific!B3:B7,Southeast!B3:B7,Southwest!B3:B7)</f>
      </c>
      <c r="I3" s="7" t="s">
        <f>SUM(Atlantic!C3:C7,Central!C3:C7,Northwest!C3:C7,Pacific!C3:C7,Southeast!C3:C7,Southwest!C3:C7)</f>
      </c>
      <c r="J3" s="7" t="s">
        <f>SUM(Atlantic!D3:D7,Central!D3:D7,Northwest!D3:D7,Pacific!D3:D7,Southeast!D3:D7,Southwest!D3:D7)</f>
      </c>
      <c r="K3" s="7" t="s">
        <f>SUM(Atlantic!C3:C7,Central!C3:C7,Northwest!C3:C7,Pacific!C3:C7,Southeast!C3:C7,Southwest!C3:C7,Atlantic!D3:D7,Central!D3:D7,Northwest!D3:D7,Pacific!D3:D7,Southeast!D3:D7,Southwest!D3:D7)</f>
      </c>
      <c r="L3" s="8" t="s">
        <f>SUM(I3)/SUM(K3)</f>
      </c>
    </row>
    <row r="4" spans="1:15" x14ac:dyDescent="0.25" ht="15.0" customHeight="true">
      <c r="A4" s="2" t="s">
        <v>220</v>
      </c>
      <c r="B4" s="3" t="n">
        <v>339486.0</v>
      </c>
      <c r="C4" s="3" t="n">
        <v>16426.0</v>
      </c>
      <c r="D4" s="2" t="n">
        <v>1861.0</v>
      </c>
      <c r="E4" s="2" t="s">
        <v>221</v>
      </c>
      <c r="F4" s="2" t="s">
        <v>222</v>
      </c>
    </row>
    <row r="5" spans="1:15" x14ac:dyDescent="0.25" ht="15.0" customHeight="true">
      <c r="A5" s="2" t="s">
        <v>223</v>
      </c>
      <c r="B5" s="3" t="n">
        <v>52457.0</v>
      </c>
      <c r="C5" s="3" t="n">
        <v>373.0</v>
      </c>
      <c r="D5" s="2" t="n">
        <v>1969.0</v>
      </c>
      <c r="E5" s="2" t="s">
        <v>223</v>
      </c>
      <c r="F5" s="2" t="s">
        <v>224</v>
      </c>
    </row>
    <row r="6" ht="15.0" customHeight="true">
      <c r="A6" s="2" t="s">
        <v>225</v>
      </c>
      <c r="B6" s="3" t="n">
        <v>45291.0</v>
      </c>
      <c r="C6" s="3" t="n">
        <v>44501.0</v>
      </c>
      <c r="D6" s="2" t="n">
        <v>1869.0</v>
      </c>
      <c r="E6" s="2" t="s">
        <v>225</v>
      </c>
      <c r="F6" s="2" t="s">
        <v>226</v>
      </c>
    </row>
    <row r="7" ht="15.0" customHeight="true">
      <c r="A7" s="2" t="s">
        <v>227</v>
      </c>
      <c r="B7" s="3" t="n">
        <v>41259.0</v>
      </c>
      <c r="C7" s="3" t="n">
        <v>1839.0</v>
      </c>
      <c r="D7" s="2" t="n">
        <v>1861.0</v>
      </c>
      <c r="E7" s="2" t="s">
        <v>228</v>
      </c>
      <c r="F7" s="2" t="s">
        <v>229</v>
      </c>
    </row>
    <row r="8" ht="15.0" customHeight="true">
      <c r="A8" s="2" t="s">
        <v>230</v>
      </c>
      <c r="B8" s="3" t="n">
        <v>34501.0</v>
      </c>
      <c r="C8" s="3" t="n">
        <v>5164.0</v>
      </c>
      <c r="D8" s="2" t="n">
        <v>1861.0</v>
      </c>
      <c r="E8" s="2" t="s">
        <v>231</v>
      </c>
      <c r="F8" s="2" t="s">
        <v>232</v>
      </c>
    </row>
    <row r="9" ht="15.0" customHeight="true">
      <c r="A9" s="2" t="s">
        <v>233</v>
      </c>
      <c r="B9" s="3" t="n">
        <v>32485.0</v>
      </c>
      <c r="C9" s="3" t="n">
        <v>47001.0</v>
      </c>
      <c r="D9" s="2" t="n">
        <v>1864.0</v>
      </c>
      <c r="E9" s="2" t="s">
        <v>234</v>
      </c>
      <c r="F9" s="2" t="s">
        <v>235</v>
      </c>
    </row>
    <row r="10" ht="15.0" customHeight="true">
      <c r="A10" s="2" t="s">
        <v>236</v>
      </c>
      <c r="B10" s="3" t="n">
        <v>23982.0</v>
      </c>
      <c r="C10" s="3" t="n">
        <v>12766.0</v>
      </c>
      <c r="D10" s="2" t="n">
        <v>1861.0</v>
      </c>
      <c r="E10" s="2" t="s">
        <v>237</v>
      </c>
      <c r="F10" s="2" t="s">
        <v>238</v>
      </c>
    </row>
    <row r="11" ht="15.0" customHeight="true">
      <c r="A11" s="2" t="s">
        <v>149</v>
      </c>
      <c r="B11" s="3" t="n">
        <v>16106.0</v>
      </c>
      <c r="C11" s="3" t="n">
        <v>24988.0</v>
      </c>
      <c r="D11" s="2" t="n">
        <v>1861.0</v>
      </c>
      <c r="E11" s="2" t="s">
        <v>239</v>
      </c>
      <c r="F11" s="2" t="s">
        <v>240</v>
      </c>
    </row>
    <row r="12" ht="15.0" customHeight="true">
      <c r="A12" s="2" t="s">
        <v>241</v>
      </c>
      <c r="B12" s="3" t="n">
        <v>9181.0</v>
      </c>
      <c r="C12" s="3" t="n">
        <v>22991.0</v>
      </c>
      <c r="D12" s="2" t="n">
        <v>1869.0</v>
      </c>
      <c r="E12" s="2" t="s">
        <v>242</v>
      </c>
      <c r="F12" s="2" t="s">
        <v>243</v>
      </c>
    </row>
    <row r="13" ht="15.0" customHeight="true">
      <c r="A13" s="2" t="s">
        <v>244</v>
      </c>
      <c r="B13" s="3" t="n">
        <v>6693.0</v>
      </c>
      <c r="C13" s="3" t="n">
        <v>15563.0</v>
      </c>
      <c r="D13" s="2" t="n">
        <v>1919.0</v>
      </c>
      <c r="E13" s="2" t="s">
        <v>245</v>
      </c>
      <c r="F13" s="2" t="s">
        <v>246</v>
      </c>
    </row>
    <row r="14" ht="15.0" customHeight="true">
      <c r="A14" s="2" t="s">
        <v>247</v>
      </c>
      <c r="B14" s="3" t="n">
        <v>5794.0</v>
      </c>
      <c r="C14" s="3" t="n">
        <v>14229.0</v>
      </c>
      <c r="D14" s="2" t="n">
        <v>1861.0</v>
      </c>
      <c r="E14" s="2" t="s">
        <v>248</v>
      </c>
      <c r="F14" s="2" t="s">
        <v>249</v>
      </c>
    </row>
    <row r="15" ht="15.0" customHeight="true">
      <c r="A15" s="2" t="s">
        <v>250</v>
      </c>
      <c r="B15" s="3" t="n">
        <v>5071.0</v>
      </c>
      <c r="C15" s="3" t="n">
        <v>9731.0</v>
      </c>
      <c r="D15" s="2" t="n">
        <v>1911.0</v>
      </c>
      <c r="E15" s="2" t="s">
        <v>251</v>
      </c>
      <c r="F15" s="2" t="s">
        <v>252</v>
      </c>
    </row>
    <row r="16" ht="15.0" customHeight="true">
      <c r="A16" s="2" t="s">
        <v>253</v>
      </c>
      <c r="B16" s="3" t="n">
        <v>4165.0</v>
      </c>
      <c r="C16" s="3" t="n">
        <v>27545.0</v>
      </c>
      <c r="D16" s="2" t="n">
        <v>1866.0</v>
      </c>
      <c r="E16" s="2" t="s">
        <v>254</v>
      </c>
      <c r="F16" s="2" t="s">
        <v>255</v>
      </c>
    </row>
    <row r="17" ht="15.0" customHeight="true">
      <c r="A17" s="2" t="s">
        <v>256</v>
      </c>
      <c r="B17" s="3" t="n">
        <v>3399.0</v>
      </c>
      <c r="C17" s="3" t="n">
        <v>684.0</v>
      </c>
      <c r="D17" s="2" t="n">
        <v>1861.0</v>
      </c>
      <c r="E17" s="2" t="s">
        <v>257</v>
      </c>
      <c r="F17" s="2" t="s">
        <v>258</v>
      </c>
    </row>
    <row r="18" ht="15.0" customHeight="true">
      <c r="A18" s="2" t="s">
        <v>150</v>
      </c>
      <c r="B18" s="3" t="n">
        <v>1651.0</v>
      </c>
      <c r="C18" s="3" t="n">
        <v>10816.0</v>
      </c>
      <c r="D18" s="2" t="n">
        <v>1873.0</v>
      </c>
      <c r="E18" s="2" t="s">
        <v>150</v>
      </c>
      <c r="F18" s="2" t="s">
        <v>259</v>
      </c>
    </row>
    <row r="19" ht="15.0" customHeight="true">
      <c r="A19" s="2" t="s">
        <v>260</v>
      </c>
      <c r="B19" s="3" t="n">
        <v>971.0</v>
      </c>
      <c r="C19" s="3" t="n">
        <v>9295.0</v>
      </c>
      <c r="D19" s="2" t="n">
        <v>1861.0</v>
      </c>
      <c r="E19" s="2" t="s">
        <v>261</v>
      </c>
      <c r="F19" s="2" t="s">
        <v>262</v>
      </c>
    </row>
    <row r="20" ht="15.0" customHeight="true">
      <c r="A20" s="4" t="s">
        <v>45</v>
      </c>
      <c r="B20" s="5" t="s">
        <f>SUM(B3:B19)</f>
      </c>
      <c r="C20" s="5" t="s">
        <f>SUM(C3:C19)</f>
      </c>
      <c r="D20" s="4"/>
      <c r="E20" s="4" t="s">
        <f>"Counties: "&amp;COUNTA(E3:E19)</f>
      </c>
      <c r="F20" s="4"/>
    </row>
    <row r="21" ht="15.0" customHeight="true">
      <c r="A21" s="4" t="s">
        <v>42</v>
      </c>
      <c r="B21" s="5" t="s">
        <f>SUM(California!B3:B60,Nevada!B3:B19)</f>
      </c>
      <c r="C21" s="5" t="s">
        <f>SUM(California!C3:C60,Nevada!C3:C19)</f>
      </c>
      <c r="D21" s="4"/>
      <c r="E21" s="4" t="s">
        <f>"Counties: "&amp;COUNTA(California!E3:E60,Nevada!E3:E19)</f>
      </c>
      <c r="F21" s="4"/>
    </row>
  </sheetData>
  <mergeCells>
    <mergeCell ref="A1:F1"/>
    <mergeCell ref="H1:L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 tabSelected="false">
      <selection sqref="A1:F1"/>
    </sheetView>
  </sheetViews>
  <sheetFormatPr defaultRowHeight="15" x14ac:dyDescent="0.25"/>
  <cols>
    <col min="1" max="1" customWidth="true" width="15.0" collapsed="true"/>
    <col min="2" max="2" customWidth="true" width="15.5703125" collapsed="true"/>
    <col min="8" max="8" customWidth="true" width="14.7109375" collapsed="true"/>
    <col min="9" max="9" bestFit="true" customWidth="true" width="10.7109375" collapsed="true"/>
    <col min="10" max="10" bestFit="true" customWidth="true" width="10.42578125" collapsed="true"/>
    <col min="11" max="11" customWidth="true" width="11.5703125" collapsed="true"/>
    <col min="12" max="12" customWidth="true" width="14.7109375" collapsed="true"/>
    <col min="13" max="13" customWidth="true" width="9.140625" collapsed="true"/>
    <col min="14" max="14" customWidth="true" width="12.42578125" collapsed="true"/>
  </cols>
  <sheetData>
    <row r="1" spans="1:14" x14ac:dyDescent="0.25">
      <c r="A1" s="14" t="s">
        <v>283</v>
      </c>
      <c r="B1" s="15"/>
      <c r="C1" s="15"/>
      <c r="D1" s="15"/>
      <c r="E1" s="15"/>
      <c r="F1" s="16"/>
      <c r="H1" s="17" t="s">
        <v>26</v>
      </c>
      <c r="I1" s="18"/>
      <c r="J1" s="18"/>
      <c r="K1" s="19"/>
      <c r="L1" s="9"/>
      <c r="M1" s="10" t="s">
        <v>34</v>
      </c>
      <c r="N1" s="10" t="s">
        <v>35</v>
      </c>
    </row>
    <row r="2" spans="1:14" ht="17.25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H2" s="1" t="s">
        <v>0</v>
      </c>
      <c r="I2" s="1" t="s">
        <v>1</v>
      </c>
      <c r="J2" s="1" t="s">
        <v>2</v>
      </c>
      <c r="K2" s="1" t="s">
        <v>48</v>
      </c>
      <c r="M2" s="5" t="s">
        <f>"SUM: " &amp; SUM(Expressions!B2:B11)</f>
      </c>
      <c r="N2" s="5" t="s">
        <f>"SUM: " &amp; SUM(Expressions!C2:C11)</f>
      </c>
    </row>
    <row r="3" spans="1:14" x14ac:dyDescent="0.25">
      <c r="A3" s="2" t="s">
        <v>289</v>
      </c>
      <c r="B3" s="2" t="s">
        <v>290</v>
      </c>
      <c r="C3" s="3" t="n">
        <v>53.0</v>
      </c>
      <c r="D3" s="3" t="n">
        <v>19.0</v>
      </c>
      <c r="E3" s="3" t="s">
        <f>SUM(C3,D3)</f>
      </c>
      <c r="F3" s="6" t="n">
        <v>0.7361111111111112</v>
      </c>
      <c r="H3" s="4" t="s">
        <v>6</v>
      </c>
      <c r="I3" s="5" t="s">
        <f>SUM(California!B3:B60,Nevada!B3:B19)</f>
      </c>
      <c r="J3" s="5" t="s">
        <f>SUM(California!C3:C60,Nevada!C3:C19)</f>
      </c>
      <c r="K3" s="4" t="s">
        <f>"Counties: "&amp;COUNTA(California!E3:E60,Nevada!E3:E19)</f>
      </c>
    </row>
    <row r="4" spans="1:14" x14ac:dyDescent="0.25" ht="15.0" customHeight="true">
      <c r="A4" s="2" t="s">
        <v>291</v>
      </c>
      <c r="B4" s="2" t="s">
        <v>292</v>
      </c>
      <c r="C4" s="3" t="n">
        <v>32.0</v>
      </c>
      <c r="D4" s="3" t="n">
        <v>42.0</v>
      </c>
      <c r="E4" s="3" t="s">
        <f>SUM(C4,D4)</f>
      </c>
      <c r="F4" s="6" t="n">
        <v>0.43243243243243246</v>
      </c>
    </row>
    <row r="5" spans="1:14" x14ac:dyDescent="0.25" ht="15.0" customHeight="true">
      <c r="A5" s="2" t="s">
        <v>293</v>
      </c>
      <c r="B5" s="2" t="s">
        <v>294</v>
      </c>
      <c r="C5" s="3" t="n">
        <v>29.0</v>
      </c>
      <c r="D5" s="3" t="n">
        <v>43.0</v>
      </c>
      <c r="E5" s="3" t="s">
        <f>SUM(C5,D5)</f>
      </c>
      <c r="F5" s="6" t="n">
        <v>0.4027777777777778</v>
      </c>
    </row>
    <row r="6" ht="15.0" customHeight="true">
      <c r="A6" s="2" t="s">
        <v>295</v>
      </c>
      <c r="B6" s="2" t="s">
        <v>296</v>
      </c>
      <c r="C6" s="3" t="n">
        <v>26.0</v>
      </c>
      <c r="D6" s="3" t="n">
        <v>47.0</v>
      </c>
      <c r="E6" s="3" t="s">
        <f>SUM(C6,D6)</f>
      </c>
      <c r="F6" s="6" t="n">
        <v>0.3561643835616438</v>
      </c>
    </row>
    <row r="7" ht="15.0" customHeight="true">
      <c r="A7" s="2" t="s">
        <v>297</v>
      </c>
      <c r="B7" s="2" t="s">
        <v>298</v>
      </c>
      <c r="C7" s="3" t="n">
        <v>14.0</v>
      </c>
      <c r="D7" s="3" t="n">
        <v>58.0</v>
      </c>
      <c r="E7" s="3" t="s">
        <f>SUM(C7,D7)</f>
      </c>
      <c r="F7" s="6" t="n">
        <v>0.19444444444444445</v>
      </c>
    </row>
    <row r="8" ht="15.0" customHeight="true">
      <c r="A8" s="4" t="s">
        <v>37</v>
      </c>
      <c r="B8" s="5" t="s">
        <f>COUNTA(B3:B7)</f>
      </c>
      <c r="C8" s="5" t="s">
        <f>SUM(C3:C7)</f>
      </c>
      <c r="D8" s="5" t="s">
        <f>SUM(D3:D7)</f>
      </c>
      <c r="E8" s="5" t="s">
        <f>SUM(C3:C7,D3:D7)</f>
      </c>
      <c r="F8" s="11" t="s">
        <f>SUM(C3:C7)/SUM(E3:E7)</f>
      </c>
    </row>
    <row r="9" ht="15.0" customHeight="true">
      <c r="A9" s="4" t="s">
        <v>42</v>
      </c>
      <c r="B9" s="5" t="s">
        <f>COUNTA(Atlantic!B3:B7,Central!B3:B7,Northwest!B3:B7,Pacific!B3:B7,Southeast!B3:B7,Southwest!B3:B7)</f>
      </c>
      <c r="C9" s="5" t="s">
        <f>SUM(Atlantic!C3:C7,Central!C3:C7,Northwest!C3:C7,Pacific!C3:C7,Southeast!C3:C7,Southwest!C3:C7)</f>
      </c>
      <c r="D9" s="5" t="s">
        <f>SUM(Atlantic!D3:D7,Central!D3:D7,Northwest!D3:D7,Pacific!D3:D7,Southeast!D3:D7,Southwest!D3:D7)</f>
      </c>
      <c r="E9" s="5" t="s">
        <f>SUM(Atlantic!C3:C7,Central!C3:C7,Northwest!C3:C7,Pacific!C3:C7,Southeast!C3:C7,Southwest!C3:C7,Atlantic!D3:D7,Central!D3:D7,Northwest!D3:D7,Pacific!D3:D7,Southeast!D3:D7,Southwest!D3:D7)</f>
      </c>
      <c r="F9" s="11" t="s">
        <f>SUM(Atlantic!C3:C7,Central!C3:C7,Northwest!C3:C7,Pacific!C3:C7,Southeast!C3:C7,Southwest!C3:C7)/SUM(Atlantic!E3:E7,Central!E3:E7,Northwest!E3:E7,Pacific!E3:E7,Southeast!E3:E7,Southwest!E3:E7)</f>
      </c>
    </row>
  </sheetData>
  <mergeCells>
    <mergeCell ref="A1:F1"/>
    <mergeCell ref="H1:K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 tabSelected="false">
      <selection sqref="A1:F1"/>
    </sheetView>
  </sheetViews>
  <sheetFormatPr defaultRowHeight="15" x14ac:dyDescent="0.25"/>
  <cols>
    <col min="1" max="1" customWidth="true" width="15.0" collapsed="true"/>
    <col min="2" max="2" customWidth="true" width="15.5703125" collapsed="true"/>
    <col min="8" max="8" customWidth="true" width="14.7109375" collapsed="true"/>
    <col min="9" max="9" bestFit="true" customWidth="true" width="10.7109375" collapsed="true"/>
    <col min="10" max="10" bestFit="true" customWidth="true" width="10.42578125" collapsed="true"/>
    <col min="11" max="11" customWidth="true" width="11.5703125" collapsed="true"/>
    <col min="12" max="12" customWidth="true" width="14.7109375" collapsed="true"/>
    <col min="13" max="13" customWidth="true" width="9.140625" collapsed="true"/>
    <col min="14" max="14" customWidth="true" width="12.42578125" collapsed="true"/>
  </cols>
  <sheetData>
    <row r="1" spans="1:14" x14ac:dyDescent="0.25">
      <c r="A1" s="14" t="s">
        <v>299</v>
      </c>
      <c r="B1" s="15"/>
      <c r="C1" s="15"/>
      <c r="D1" s="15"/>
      <c r="E1" s="15"/>
      <c r="F1" s="16"/>
      <c r="H1" s="17" t="s">
        <v>26</v>
      </c>
      <c r="I1" s="18"/>
      <c r="J1" s="18"/>
      <c r="K1" s="19"/>
      <c r="L1" s="9"/>
      <c r="M1" s="10" t="s">
        <v>34</v>
      </c>
      <c r="N1" s="10" t="s">
        <v>35</v>
      </c>
    </row>
    <row r="2" spans="1:14" ht="17.25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H2" s="1" t="s">
        <v>0</v>
      </c>
      <c r="I2" s="1" t="s">
        <v>1</v>
      </c>
      <c r="J2" s="1" t="s">
        <v>2</v>
      </c>
      <c r="K2" s="1" t="s">
        <v>48</v>
      </c>
      <c r="M2" s="5" t="s">
        <f>"SUM: " &amp; SUM(Expressions!B2:B11)</f>
      </c>
      <c r="N2" s="5" t="s">
        <f>"SUM: " &amp; SUM(Expressions!C2:C11)</f>
      </c>
    </row>
    <row r="3" spans="1:14" x14ac:dyDescent="0.25">
      <c r="A3" s="2" t="s">
        <v>305</v>
      </c>
      <c r="B3" s="2" t="s">
        <v>306</v>
      </c>
      <c r="C3" s="3" t="n">
        <v>51.0</v>
      </c>
      <c r="D3" s="3" t="n">
        <v>22.0</v>
      </c>
      <c r="E3" s="3" t="s">
        <f>SUM(C3,D3)</f>
      </c>
      <c r="F3" s="6" t="n">
        <v>0.6986301369863014</v>
      </c>
      <c r="H3" s="4" t="s">
        <v>6</v>
      </c>
      <c r="I3" s="5" t="s">
        <f>SUM(California!B3:B60,Nevada!B3:B19)</f>
      </c>
      <c r="J3" s="5" t="s">
        <f>SUM(California!C3:C60,Nevada!C3:C19)</f>
      </c>
      <c r="K3" s="4" t="s">
        <f>"Counties: "&amp;COUNTA(California!E3:E60,Nevada!E3:E19)</f>
      </c>
    </row>
    <row r="4" spans="1:14" x14ac:dyDescent="0.25" ht="15.0" customHeight="true">
      <c r="A4" s="2" t="s">
        <v>307</v>
      </c>
      <c r="B4" s="2" t="s">
        <v>308</v>
      </c>
      <c r="C4" s="3" t="n">
        <v>47.0</v>
      </c>
      <c r="D4" s="3" t="n">
        <v>26.0</v>
      </c>
      <c r="E4" s="3" t="s">
        <f>SUM(C4,D4)</f>
      </c>
      <c r="F4" s="6" t="n">
        <v>0.6438356164383562</v>
      </c>
    </row>
    <row r="5" spans="1:14" x14ac:dyDescent="0.25" ht="15.0" customHeight="true">
      <c r="A5" s="2" t="s">
        <v>309</v>
      </c>
      <c r="B5" s="2" t="s">
        <v>310</v>
      </c>
      <c r="C5" s="3" t="n">
        <v>42.0</v>
      </c>
      <c r="D5" s="3" t="n">
        <v>32.0</v>
      </c>
      <c r="E5" s="3" t="s">
        <f>SUM(C5,D5)</f>
      </c>
      <c r="F5" s="6" t="n">
        <v>0.5675675675675675</v>
      </c>
    </row>
    <row r="6" ht="15.0" customHeight="true">
      <c r="A6" s="2" t="s">
        <v>311</v>
      </c>
      <c r="B6" s="2" t="s">
        <v>312</v>
      </c>
      <c r="C6" s="3" t="n">
        <v>30.0</v>
      </c>
      <c r="D6" s="3" t="n">
        <v>42.0</v>
      </c>
      <c r="E6" s="3" t="s">
        <f>SUM(C6,D6)</f>
      </c>
      <c r="F6" s="6" t="n">
        <v>0.4166666666666667</v>
      </c>
    </row>
    <row r="7" ht="15.0" customHeight="true">
      <c r="A7" s="2" t="s">
        <v>313</v>
      </c>
      <c r="B7" s="2" t="s">
        <v>314</v>
      </c>
      <c r="C7" s="3" t="n">
        <v>17.0</v>
      </c>
      <c r="D7" s="3" t="n">
        <v>55.0</v>
      </c>
      <c r="E7" s="3" t="s">
        <f>SUM(C7,D7)</f>
      </c>
      <c r="F7" s="6" t="n">
        <v>0.2361111111111111</v>
      </c>
    </row>
    <row r="8" ht="15.0" customHeight="true">
      <c r="A8" s="4" t="s">
        <v>37</v>
      </c>
      <c r="B8" s="5" t="s">
        <f>COUNTA(B3:B7)</f>
      </c>
      <c r="C8" s="5" t="s">
        <f>SUM(C3:C7)</f>
      </c>
      <c r="D8" s="5" t="s">
        <f>SUM(D3:D7)</f>
      </c>
      <c r="E8" s="5" t="s">
        <f>SUM(C3:C7,D3:D7)</f>
      </c>
      <c r="F8" s="11" t="s">
        <f>SUM(C3:C7)/SUM(E3:E7)</f>
      </c>
    </row>
    <row r="9" ht="15.0" customHeight="true">
      <c r="A9" s="4" t="s">
        <v>42</v>
      </c>
      <c r="B9" s="5" t="s">
        <f>COUNTA(Atlantic!B3:B7,Central!B3:B7,Northwest!B3:B7,Pacific!B3:B7,Southeast!B3:B7,Southwest!B3:B7)</f>
      </c>
      <c r="C9" s="5" t="s">
        <f>SUM(Atlantic!C3:C7,Central!C3:C7,Northwest!C3:C7,Pacific!C3:C7,Southeast!C3:C7,Southwest!C3:C7)</f>
      </c>
      <c r="D9" s="5" t="s">
        <f>SUM(Atlantic!D3:D7,Central!D3:D7,Northwest!D3:D7,Pacific!D3:D7,Southeast!D3:D7,Southwest!D3:D7)</f>
      </c>
      <c r="E9" s="5" t="s">
        <f>SUM(Atlantic!C3:C7,Central!C3:C7,Northwest!C3:C7,Pacific!C3:C7,Southeast!C3:C7,Southwest!C3:C7,Atlantic!D3:D7,Central!D3:D7,Northwest!D3:D7,Pacific!D3:D7,Southeast!D3:D7,Southwest!D3:D7)</f>
      </c>
      <c r="F9" s="11" t="s">
        <f>SUM(Atlantic!C3:C7,Central!C3:C7,Northwest!C3:C7,Pacific!C3:C7,Southeast!C3:C7,Southwest!C3:C7)/SUM(Atlantic!E3:E7,Central!E3:E7,Northwest!E3:E7,Pacific!E3:E7,Southeast!E3:E7,Southwest!E3:E7)</f>
      </c>
    </row>
  </sheetData>
  <mergeCells>
    <mergeCell ref="A1:F1"/>
    <mergeCell ref="H1:K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 tabSelected="false">
      <selection sqref="A1:F1"/>
    </sheetView>
  </sheetViews>
  <sheetFormatPr defaultRowHeight="15" x14ac:dyDescent="0.25"/>
  <cols>
    <col min="1" max="1" customWidth="true" width="15.0" collapsed="true"/>
    <col min="2" max="2" customWidth="true" width="15.5703125" collapsed="true"/>
    <col min="8" max="8" customWidth="true" width="14.7109375" collapsed="true"/>
    <col min="9" max="9" bestFit="true" customWidth="true" width="10.7109375" collapsed="true"/>
    <col min="10" max="10" bestFit="true" customWidth="true" width="10.42578125" collapsed="true"/>
    <col min="11" max="11" customWidth="true" width="11.5703125" collapsed="true"/>
    <col min="12" max="12" customWidth="true" width="14.7109375" collapsed="true"/>
    <col min="13" max="13" customWidth="true" width="9.140625" collapsed="true"/>
    <col min="14" max="14" customWidth="true" width="12.42578125" collapsed="true"/>
  </cols>
  <sheetData>
    <row r="1" spans="1:14" x14ac:dyDescent="0.25">
      <c r="A1" s="14" t="s">
        <v>315</v>
      </c>
      <c r="B1" s="15"/>
      <c r="C1" s="15"/>
      <c r="D1" s="15"/>
      <c r="E1" s="15"/>
      <c r="F1" s="16"/>
      <c r="H1" s="17" t="s">
        <v>26</v>
      </c>
      <c r="I1" s="18"/>
      <c r="J1" s="18"/>
      <c r="K1" s="19"/>
      <c r="L1" s="9"/>
      <c r="M1" s="10" t="s">
        <v>34</v>
      </c>
      <c r="N1" s="10" t="s">
        <v>35</v>
      </c>
    </row>
    <row r="2" spans="1:14" ht="17.25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H2" s="1" t="s">
        <v>0</v>
      </c>
      <c r="I2" s="1" t="s">
        <v>1</v>
      </c>
      <c r="J2" s="1" t="s">
        <v>2</v>
      </c>
      <c r="K2" s="1" t="s">
        <v>48</v>
      </c>
      <c r="M2" s="5" t="s">
        <f>"SUM: " &amp; SUM(Expressions!B2:B11)</f>
      </c>
      <c r="N2" s="5" t="s">
        <f>"SUM: " &amp; SUM(Expressions!C2:C11)</f>
      </c>
    </row>
    <row r="3" spans="1:14" x14ac:dyDescent="0.25">
      <c r="A3" s="2" t="s">
        <v>321</v>
      </c>
      <c r="B3" s="2" t="s">
        <v>322</v>
      </c>
      <c r="C3" s="3" t="n">
        <v>48.0</v>
      </c>
      <c r="D3" s="3" t="n">
        <v>24.0</v>
      </c>
      <c r="E3" s="3" t="s">
        <f>SUM(C3,D3)</f>
      </c>
      <c r="F3" s="6" t="n">
        <v>0.6666666666666666</v>
      </c>
      <c r="H3" s="4" t="s">
        <v>6</v>
      </c>
      <c r="I3" s="5" t="s">
        <f>SUM(California!B3:B60,Nevada!B3:B19)</f>
      </c>
      <c r="J3" s="5" t="s">
        <f>SUM(California!C3:C60,Nevada!C3:C19)</f>
      </c>
      <c r="K3" s="4" t="s">
        <f>"Counties: "&amp;COUNTA(California!E3:E60,Nevada!E3:E19)</f>
      </c>
    </row>
    <row r="4" spans="1:14" x14ac:dyDescent="0.25" ht="15.0" customHeight="true">
      <c r="A4" s="2" t="s">
        <v>323</v>
      </c>
      <c r="B4" s="2" t="s">
        <v>324</v>
      </c>
      <c r="C4" s="3" t="n">
        <v>44.0</v>
      </c>
      <c r="D4" s="3" t="n">
        <v>29.0</v>
      </c>
      <c r="E4" s="3" t="s">
        <f>SUM(C4,D4)</f>
      </c>
      <c r="F4" s="6" t="n">
        <v>0.6027397260273972</v>
      </c>
    </row>
    <row r="5" spans="1:14" x14ac:dyDescent="0.25" ht="15.0" customHeight="true">
      <c r="A5" s="2" t="s">
        <v>325</v>
      </c>
      <c r="B5" s="2" t="s">
        <v>326</v>
      </c>
      <c r="C5" s="3" t="n">
        <v>42.0</v>
      </c>
      <c r="D5" s="3" t="n">
        <v>31.0</v>
      </c>
      <c r="E5" s="3" t="s">
        <f>SUM(C5,D5)</f>
      </c>
      <c r="F5" s="6" t="n">
        <v>0.5753424657534246</v>
      </c>
    </row>
    <row r="6" ht="15.0" customHeight="true">
      <c r="A6" s="2" t="s">
        <v>327</v>
      </c>
      <c r="B6" s="2" t="s">
        <v>328</v>
      </c>
      <c r="C6" s="3" t="n">
        <v>36.0</v>
      </c>
      <c r="D6" s="3" t="n">
        <v>38.0</v>
      </c>
      <c r="E6" s="3" t="s">
        <f>SUM(C6,D6)</f>
      </c>
      <c r="F6" s="6" t="n">
        <v>0.4864864864864865</v>
      </c>
    </row>
    <row r="7" ht="15.0" customHeight="true">
      <c r="A7" s="2" t="s">
        <v>329</v>
      </c>
      <c r="B7" s="2" t="s">
        <v>330</v>
      </c>
      <c r="C7" s="3" t="n">
        <v>17.0</v>
      </c>
      <c r="D7" s="3" t="n">
        <v>57.0</v>
      </c>
      <c r="E7" s="3" t="s">
        <f>SUM(C7,D7)</f>
      </c>
      <c r="F7" s="6" t="n">
        <v>0.22972972972972974</v>
      </c>
    </row>
    <row r="8" ht="15.0" customHeight="true">
      <c r="A8" s="4" t="s">
        <v>37</v>
      </c>
      <c r="B8" s="5" t="s">
        <f>COUNTA(B3:B7)</f>
      </c>
      <c r="C8" s="5" t="s">
        <f>SUM(C3:C7)</f>
      </c>
      <c r="D8" s="5" t="s">
        <f>SUM(D3:D7)</f>
      </c>
      <c r="E8" s="5" t="s">
        <f>SUM(C3:C7,D3:D7)</f>
      </c>
      <c r="F8" s="11" t="s">
        <f>SUM(C3:C7)/SUM(E3:E7)</f>
      </c>
    </row>
    <row r="9" ht="15.0" customHeight="true">
      <c r="A9" s="4" t="s">
        <v>42</v>
      </c>
      <c r="B9" s="5" t="s">
        <f>COUNTA(Atlantic!B3:B7,Central!B3:B7,Northwest!B3:B7,Pacific!B3:B7,Southeast!B3:B7,Southwest!B3:B7)</f>
      </c>
      <c r="C9" s="5" t="s">
        <f>SUM(Atlantic!C3:C7,Central!C3:C7,Northwest!C3:C7,Pacific!C3:C7,Southeast!C3:C7,Southwest!C3:C7)</f>
      </c>
      <c r="D9" s="5" t="s">
        <f>SUM(Atlantic!D3:D7,Central!D3:D7,Northwest!D3:D7,Pacific!D3:D7,Southeast!D3:D7,Southwest!D3:D7)</f>
      </c>
      <c r="E9" s="5" t="s">
        <f>SUM(Atlantic!C3:C7,Central!C3:C7,Northwest!C3:C7,Pacific!C3:C7,Southeast!C3:C7,Southwest!C3:C7,Atlantic!D3:D7,Central!D3:D7,Northwest!D3:D7,Pacific!D3:D7,Southeast!D3:D7,Southwest!D3:D7)</f>
      </c>
      <c r="F9" s="11" t="s">
        <f>SUM(Atlantic!C3:C7,Central!C3:C7,Northwest!C3:C7,Pacific!C3:C7,Southeast!C3:C7,Southwest!C3:C7)/SUM(Atlantic!E3:E7,Central!E3:E7,Northwest!E3:E7,Pacific!E3:E7,Southeast!E3:E7,Southwest!E3:E7)</f>
      </c>
    </row>
  </sheetData>
  <mergeCells>
    <mergeCell ref="A1:F1"/>
    <mergeCell ref="H1:K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 tabSelected="false">
      <selection sqref="A1:F1"/>
    </sheetView>
  </sheetViews>
  <sheetFormatPr defaultRowHeight="15" x14ac:dyDescent="0.25"/>
  <cols>
    <col min="1" max="1" customWidth="true" width="15.0" collapsed="true"/>
    <col min="2" max="2" customWidth="true" width="15.5703125" collapsed="true"/>
    <col min="8" max="8" customWidth="true" width="14.7109375" collapsed="true"/>
    <col min="9" max="9" bestFit="true" customWidth="true" width="10.7109375" collapsed="true"/>
    <col min="10" max="10" bestFit="true" customWidth="true" width="10.42578125" collapsed="true"/>
    <col min="11" max="11" customWidth="true" width="11.5703125" collapsed="true"/>
    <col min="12" max="12" customWidth="true" width="14.7109375" collapsed="true"/>
    <col min="13" max="13" customWidth="true" width="9.140625" collapsed="true"/>
    <col min="14" max="14" customWidth="true" width="12.42578125" collapsed="true"/>
  </cols>
  <sheetData>
    <row r="1" spans="1:14" x14ac:dyDescent="0.25">
      <c r="A1" s="14" t="s">
        <v>331</v>
      </c>
      <c r="B1" s="15"/>
      <c r="C1" s="15"/>
      <c r="D1" s="15"/>
      <c r="E1" s="15"/>
      <c r="F1" s="16"/>
      <c r="H1" s="17" t="s">
        <v>26</v>
      </c>
      <c r="I1" s="18"/>
      <c r="J1" s="18"/>
      <c r="K1" s="19"/>
      <c r="L1" s="9"/>
      <c r="M1" s="10" t="s">
        <v>34</v>
      </c>
      <c r="N1" s="10" t="s">
        <v>35</v>
      </c>
    </row>
    <row r="2" spans="1:14" ht="17.25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H2" s="1" t="s">
        <v>0</v>
      </c>
      <c r="I2" s="1" t="s">
        <v>1</v>
      </c>
      <c r="J2" s="1" t="s">
        <v>2</v>
      </c>
      <c r="K2" s="1" t="s">
        <v>48</v>
      </c>
      <c r="M2" s="5" t="s">
        <f>"SUM: " &amp; SUM(Expressions!B2:B11)</f>
      </c>
      <c r="N2" s="5" t="s">
        <f>"SUM: " &amp; SUM(Expressions!C2:C11)</f>
      </c>
    </row>
    <row r="3" spans="1:14" x14ac:dyDescent="0.25">
      <c r="A3" s="2" t="s">
        <v>63</v>
      </c>
      <c r="B3" s="2" t="s">
        <v>337</v>
      </c>
      <c r="C3" s="3" t="n">
        <v>53.0</v>
      </c>
      <c r="D3" s="3" t="n">
        <v>20.0</v>
      </c>
      <c r="E3" s="3" t="s">
        <f>SUM(C3,D3)</f>
      </c>
      <c r="F3" s="6" t="n">
        <v>0.726027397260274</v>
      </c>
      <c r="H3" s="4" t="s">
        <v>6</v>
      </c>
      <c r="I3" s="5" t="s">
        <f>SUM(California!B3:B60,Nevada!B3:B19)</f>
      </c>
      <c r="J3" s="5" t="s">
        <f>SUM(California!C3:C60,Nevada!C3:C19)</f>
      </c>
      <c r="K3" s="4" t="s">
        <f>"Counties: "&amp;COUNTA(California!E3:E60,Nevada!E3:E19)</f>
      </c>
    </row>
    <row r="4" spans="1:14" x14ac:dyDescent="0.25" ht="15.0" customHeight="true">
      <c r="A4" s="2" t="s">
        <v>338</v>
      </c>
      <c r="B4" s="2" t="s">
        <v>339</v>
      </c>
      <c r="C4" s="3" t="n">
        <v>36.0</v>
      </c>
      <c r="D4" s="3" t="n">
        <v>36.0</v>
      </c>
      <c r="E4" s="3" t="s">
        <f>SUM(C4,D4)</f>
      </c>
      <c r="F4" s="6" t="n">
        <v>0.5</v>
      </c>
    </row>
    <row r="5" spans="1:14" x14ac:dyDescent="0.25" ht="15.0" customHeight="true">
      <c r="A5" s="2" t="s">
        <v>340</v>
      </c>
      <c r="B5" s="2" t="s">
        <v>341</v>
      </c>
      <c r="C5" s="3" t="n">
        <v>32.0</v>
      </c>
      <c r="D5" s="3" t="n">
        <v>42.0</v>
      </c>
      <c r="E5" s="3" t="s">
        <f>SUM(C5,D5)</f>
      </c>
      <c r="F5" s="6" t="n">
        <v>0.43243243243243246</v>
      </c>
    </row>
    <row r="6" ht="15.0" customHeight="true">
      <c r="A6" s="2" t="s">
        <v>63</v>
      </c>
      <c r="B6" s="2" t="s">
        <v>342</v>
      </c>
      <c r="C6" s="3" t="n">
        <v>29.0</v>
      </c>
      <c r="D6" s="3" t="n">
        <v>45.0</v>
      </c>
      <c r="E6" s="3" t="s">
        <f>SUM(C6,D6)</f>
      </c>
      <c r="F6" s="6" t="n">
        <v>0.3918918918918919</v>
      </c>
    </row>
    <row r="7" ht="15.0" customHeight="true">
      <c r="A7" s="2" t="s">
        <v>79</v>
      </c>
      <c r="B7" s="2" t="s">
        <v>142</v>
      </c>
      <c r="C7" s="3" t="n">
        <v>20.0</v>
      </c>
      <c r="D7" s="3" t="n">
        <v>52.0</v>
      </c>
      <c r="E7" s="3" t="s">
        <f>SUM(C7,D7)</f>
      </c>
      <c r="F7" s="6" t="n">
        <v>0.2777777777777778</v>
      </c>
    </row>
    <row r="8" ht="15.0" customHeight="true">
      <c r="A8" s="4" t="s">
        <v>37</v>
      </c>
      <c r="B8" s="5" t="s">
        <f>COUNTA(B3:B7)</f>
      </c>
      <c r="C8" s="5" t="s">
        <f>SUM(C3:C7)</f>
      </c>
      <c r="D8" s="5" t="s">
        <f>SUM(D3:D7)</f>
      </c>
      <c r="E8" s="5" t="s">
        <f>SUM(C3:C7,D3:D7)</f>
      </c>
      <c r="F8" s="11" t="s">
        <f>SUM(C3:C7)/SUM(E3:E7)</f>
      </c>
    </row>
    <row r="9" ht="15.0" customHeight="true">
      <c r="A9" s="4" t="s">
        <v>42</v>
      </c>
      <c r="B9" s="5" t="s">
        <f>COUNTA(Atlantic!B3:B7,Central!B3:B7,Northwest!B3:B7,Pacific!B3:B7,Southeast!B3:B7,Southwest!B3:B7)</f>
      </c>
      <c r="C9" s="5" t="s">
        <f>SUM(Atlantic!C3:C7,Central!C3:C7,Northwest!C3:C7,Pacific!C3:C7,Southeast!C3:C7,Southwest!C3:C7)</f>
      </c>
      <c r="D9" s="5" t="s">
        <f>SUM(Atlantic!D3:D7,Central!D3:D7,Northwest!D3:D7,Pacific!D3:D7,Southeast!D3:D7,Southwest!D3:D7)</f>
      </c>
      <c r="E9" s="5" t="s">
        <f>SUM(Atlantic!C3:C7,Central!C3:C7,Northwest!C3:C7,Pacific!C3:C7,Southeast!C3:C7,Southwest!C3:C7,Atlantic!D3:D7,Central!D3:D7,Northwest!D3:D7,Pacific!D3:D7,Southeast!D3:D7,Southwest!D3:D7)</f>
      </c>
      <c r="F9" s="11" t="s">
        <f>SUM(Atlantic!C3:C7,Central!C3:C7,Northwest!C3:C7,Pacific!C3:C7,Southeast!C3:C7,Southwest!C3:C7)/SUM(Atlantic!E3:E7,Central!E3:E7,Northwest!E3:E7,Pacific!E3:E7,Southeast!E3:E7,Southwest!E3:E7)</f>
      </c>
    </row>
  </sheetData>
  <mergeCells>
    <mergeCell ref="A1:F1"/>
    <mergeCell ref="H1:K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 tabSelected="false">
      <selection sqref="A1:F1"/>
    </sheetView>
  </sheetViews>
  <sheetFormatPr defaultRowHeight="15" x14ac:dyDescent="0.25"/>
  <cols>
    <col min="1" max="1" customWidth="true" width="15.0" collapsed="true"/>
    <col min="2" max="2" customWidth="true" width="15.5703125" collapsed="true"/>
    <col min="8" max="8" customWidth="true" width="14.7109375" collapsed="true"/>
    <col min="9" max="9" bestFit="true" customWidth="true" width="10.7109375" collapsed="true"/>
    <col min="10" max="10" bestFit="true" customWidth="true" width="10.42578125" collapsed="true"/>
    <col min="11" max="11" customWidth="true" width="11.5703125" collapsed="true"/>
    <col min="12" max="12" customWidth="true" width="14.7109375" collapsed="true"/>
    <col min="13" max="13" customWidth="true" width="9.140625" collapsed="true"/>
    <col min="14" max="14" customWidth="true" width="12.42578125" collapsed="true"/>
  </cols>
  <sheetData>
    <row r="1" spans="1:14" x14ac:dyDescent="0.25">
      <c r="A1" s="14" t="s">
        <v>343</v>
      </c>
      <c r="B1" s="15"/>
      <c r="C1" s="15"/>
      <c r="D1" s="15"/>
      <c r="E1" s="15"/>
      <c r="F1" s="16"/>
      <c r="H1" s="17" t="s">
        <v>26</v>
      </c>
      <c r="I1" s="18"/>
      <c r="J1" s="18"/>
      <c r="K1" s="19"/>
      <c r="L1" s="9"/>
      <c r="M1" s="10" t="s">
        <v>34</v>
      </c>
      <c r="N1" s="10" t="s">
        <v>35</v>
      </c>
    </row>
    <row r="2" spans="1:14" ht="17.25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H2" s="1" t="s">
        <v>0</v>
      </c>
      <c r="I2" s="1" t="s">
        <v>1</v>
      </c>
      <c r="J2" s="1" t="s">
        <v>2</v>
      </c>
      <c r="K2" s="1" t="s">
        <v>48</v>
      </c>
      <c r="M2" s="5" t="s">
        <f>"SUM: " &amp; SUM(Expressions!B2:B11)</f>
      </c>
      <c r="N2" s="5" t="s">
        <f>"SUM: " &amp; SUM(Expressions!C2:C11)</f>
      </c>
    </row>
    <row r="3" spans="1:14" x14ac:dyDescent="0.25">
      <c r="A3" s="2" t="s">
        <v>349</v>
      </c>
      <c r="B3" s="2" t="s">
        <v>350</v>
      </c>
      <c r="C3" s="3" t="n">
        <v>57.0</v>
      </c>
      <c r="D3" s="3" t="n">
        <v>16.0</v>
      </c>
      <c r="E3" s="3" t="s">
        <f>SUM(C3,D3)</f>
      </c>
      <c r="F3" s="6" t="n">
        <v>0.7808219178082192</v>
      </c>
      <c r="H3" s="4" t="s">
        <v>6</v>
      </c>
      <c r="I3" s="5" t="s">
        <f>SUM(California!B3:B60,Nevada!B3:B19)</f>
      </c>
      <c r="J3" s="5" t="s">
        <f>SUM(California!C3:C60,Nevada!C3:C19)</f>
      </c>
      <c r="K3" s="4" t="s">
        <f>"Counties: "&amp;COUNTA(California!E3:E60,Nevada!E3:E19)</f>
      </c>
    </row>
    <row r="4" spans="1:14" x14ac:dyDescent="0.25" ht="15.0" customHeight="true">
      <c r="A4" s="2" t="s">
        <v>351</v>
      </c>
      <c r="B4" s="2" t="s">
        <v>352</v>
      </c>
      <c r="C4" s="3" t="n">
        <v>52.0</v>
      </c>
      <c r="D4" s="3" t="n">
        <v>21.0</v>
      </c>
      <c r="E4" s="3" t="s">
        <f>SUM(C4,D4)</f>
      </c>
      <c r="F4" s="6" t="n">
        <v>0.7123287671232876</v>
      </c>
    </row>
    <row r="5" spans="1:14" x14ac:dyDescent="0.25" ht="15.0" customHeight="true">
      <c r="A5" s="2" t="s">
        <v>353</v>
      </c>
      <c r="B5" s="2" t="s">
        <v>354</v>
      </c>
      <c r="C5" s="3" t="n">
        <v>42.0</v>
      </c>
      <c r="D5" s="3" t="n">
        <v>32.0</v>
      </c>
      <c r="E5" s="3" t="s">
        <f>SUM(C5,D5)</f>
      </c>
      <c r="F5" s="6" t="n">
        <v>0.5675675675675675</v>
      </c>
    </row>
    <row r="6" ht="15.0" customHeight="true">
      <c r="A6" s="2" t="s">
        <v>355</v>
      </c>
      <c r="B6" s="2" t="s">
        <v>356</v>
      </c>
      <c r="C6" s="3" t="n">
        <v>41.0</v>
      </c>
      <c r="D6" s="3" t="n">
        <v>33.0</v>
      </c>
      <c r="E6" s="3" t="s">
        <f>SUM(C6,D6)</f>
      </c>
      <c r="F6" s="6" t="n">
        <v>0.5540540540540541</v>
      </c>
    </row>
    <row r="7" ht="15.0" customHeight="true">
      <c r="A7" s="2" t="s">
        <v>357</v>
      </c>
      <c r="B7" s="2" t="s">
        <v>358</v>
      </c>
      <c r="C7" s="3" t="n">
        <v>38.0</v>
      </c>
      <c r="D7" s="3" t="n">
        <v>35.0</v>
      </c>
      <c r="E7" s="3" t="s">
        <f>SUM(C7,D7)</f>
      </c>
      <c r="F7" s="6" t="n">
        <v>0.5205479452054794</v>
      </c>
    </row>
    <row r="8" ht="15.0" customHeight="true">
      <c r="A8" s="4" t="s">
        <v>37</v>
      </c>
      <c r="B8" s="5" t="s">
        <f>COUNTA(B3:B7)</f>
      </c>
      <c r="C8" s="5" t="s">
        <f>SUM(C3:C7)</f>
      </c>
      <c r="D8" s="5" t="s">
        <f>SUM(D3:D7)</f>
      </c>
      <c r="E8" s="5" t="s">
        <f>SUM(C3:C7,D3:D7)</f>
      </c>
      <c r="F8" s="11" t="s">
        <f>SUM(C3:C7)/SUM(E3:E7)</f>
      </c>
    </row>
    <row r="9" ht="15.0" customHeight="true">
      <c r="A9" s="4" t="s">
        <v>42</v>
      </c>
      <c r="B9" s="5" t="s">
        <f>COUNTA(Atlantic!B3:B7,Central!B3:B7,Northwest!B3:B7,Pacific!B3:B7,Southeast!B3:B7,Southwest!B3:B7)</f>
      </c>
      <c r="C9" s="5" t="s">
        <f>SUM(Atlantic!C3:C7,Central!C3:C7,Northwest!C3:C7,Pacific!C3:C7,Southeast!C3:C7,Southwest!C3:C7)</f>
      </c>
      <c r="D9" s="5" t="s">
        <f>SUM(Atlantic!D3:D7,Central!D3:D7,Northwest!D3:D7,Pacific!D3:D7,Southeast!D3:D7,Southwest!D3:D7)</f>
      </c>
      <c r="E9" s="5" t="s">
        <f>SUM(Atlantic!C3:C7,Central!C3:C7,Northwest!C3:C7,Pacific!C3:C7,Southeast!C3:C7,Southwest!C3:C7,Atlantic!D3:D7,Central!D3:D7,Northwest!D3:D7,Pacific!D3:D7,Southeast!D3:D7,Southwest!D3:D7)</f>
      </c>
      <c r="F9" s="11" t="s">
        <f>SUM(Atlantic!C3:C7,Central!C3:C7,Northwest!C3:C7,Pacific!C3:C7,Southeast!C3:C7,Southwest!C3:C7)/SUM(Atlantic!E3:E7,Central!E3:E7,Northwest!E3:E7,Pacific!E3:E7,Southeast!E3:E7,Southwest!E3:E7)</f>
      </c>
    </row>
  </sheetData>
  <mergeCells>
    <mergeCell ref="A1:F1"/>
    <mergeCell ref="H1:K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stateTemplate</vt:lpstr>
      <vt:lpstr>expressionTemplate</vt:lpstr>
      <vt:lpstr>divisionTemplate</vt:lpstr>
    </vt:vector>
  </TitlesOfParts>
  <Company>CoreLogic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2014-07-17T20:29:00Z</dcterms:created>
  <dc:creator>Gettman, Randy</dc:creator>
  <cp:lastModifiedBy>Gettman, Randy</cp:lastModifiedBy>
  <dcterms:modified xsi:type="dcterms:W3CDTF">2014-07-28T21:31:58Z</dcterms:modified>
</cp:coreProperties>
</file>