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HG Sales#1\3. LIFUNG\2. commit  PO\MENS\PO\SP22\Recap\Summer\"/>
    </mc:Choice>
  </mc:AlternateContent>
  <xr:revisionPtr revIDLastSave="0" documentId="13_ncr:1_{3E1A3504-3BCE-479B-9287-FEDBDAF95E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Print_Area" localSheetId="0">SHEET!$A$1:$U$80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9" i="1" l="1"/>
  <c r="Q79" i="1"/>
  <c r="O79" i="1"/>
  <c r="M79" i="1"/>
  <c r="L79" i="1"/>
  <c r="K79" i="1"/>
  <c r="J79" i="1"/>
  <c r="I79" i="1"/>
  <c r="H79" i="1"/>
  <c r="T78" i="1"/>
  <c r="T77" i="1"/>
  <c r="T76" i="1"/>
  <c r="T75" i="1"/>
  <c r="T74" i="1"/>
  <c r="T73" i="1"/>
  <c r="T72" i="1"/>
  <c r="T71" i="1"/>
  <c r="P65" i="1"/>
  <c r="P64" i="1"/>
  <c r="P63" i="1"/>
  <c r="P62" i="1"/>
  <c r="P61" i="1"/>
  <c r="P60" i="1"/>
  <c r="P59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P58" i="1"/>
  <c r="S58" i="1" s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S51" i="1" s="1"/>
  <c r="U51" i="1" s="1"/>
  <c r="L51" i="1"/>
  <c r="K51" i="1"/>
  <c r="O50" i="1"/>
  <c r="N50" i="1"/>
  <c r="M50" i="1"/>
  <c r="L50" i="1"/>
  <c r="K50" i="1"/>
  <c r="O49" i="1"/>
  <c r="N49" i="1"/>
  <c r="M49" i="1"/>
  <c r="L49" i="1"/>
  <c r="K49" i="1"/>
  <c r="T67" i="1"/>
  <c r="O66" i="1"/>
  <c r="N66" i="1"/>
  <c r="M66" i="1"/>
  <c r="L66" i="1"/>
  <c r="K66" i="1"/>
  <c r="J66" i="1"/>
  <c r="J67" i="1" s="1"/>
  <c r="I66" i="1"/>
  <c r="I67" i="1" s="1"/>
  <c r="R57" i="1"/>
  <c r="Q57" i="1"/>
  <c r="P57" i="1"/>
  <c r="I57" i="1"/>
  <c r="T43" i="1"/>
  <c r="R42" i="1"/>
  <c r="Q42" i="1"/>
  <c r="P42" i="1"/>
  <c r="O42" i="1"/>
  <c r="N42" i="1"/>
  <c r="M42" i="1"/>
  <c r="L42" i="1"/>
  <c r="K42" i="1"/>
  <c r="J42" i="1"/>
  <c r="J43" i="1" s="1"/>
  <c r="I42" i="1"/>
  <c r="I43" i="1" s="1"/>
  <c r="S41" i="1"/>
  <c r="U41" i="1" s="1"/>
  <c r="S40" i="1"/>
  <c r="U40" i="1" s="1"/>
  <c r="S39" i="1"/>
  <c r="U39" i="1" s="1"/>
  <c r="S38" i="1"/>
  <c r="U38" i="1" s="1"/>
  <c r="S37" i="1"/>
  <c r="U37" i="1" s="1"/>
  <c r="S36" i="1"/>
  <c r="U36" i="1" s="1"/>
  <c r="S35" i="1"/>
  <c r="U35" i="1" s="1"/>
  <c r="S34" i="1"/>
  <c r="U34" i="1" s="1"/>
  <c r="R33" i="1"/>
  <c r="Q33" i="1"/>
  <c r="P33" i="1"/>
  <c r="O33" i="1"/>
  <c r="N33" i="1"/>
  <c r="M33" i="1"/>
  <c r="L33" i="1"/>
  <c r="K33" i="1"/>
  <c r="I33" i="1"/>
  <c r="S32" i="1"/>
  <c r="U32" i="1" s="1"/>
  <c r="S31" i="1"/>
  <c r="U31" i="1" s="1"/>
  <c r="S30" i="1"/>
  <c r="U30" i="1" s="1"/>
  <c r="S29" i="1"/>
  <c r="U29" i="1" s="1"/>
  <c r="S28" i="1"/>
  <c r="U28" i="1" s="1"/>
  <c r="S27" i="1"/>
  <c r="U27" i="1" s="1"/>
  <c r="S26" i="1"/>
  <c r="U26" i="1" s="1"/>
  <c r="S25" i="1"/>
  <c r="S20" i="1"/>
  <c r="U20" i="1" s="1"/>
  <c r="S19" i="1"/>
  <c r="U19" i="1" s="1"/>
  <c r="S18" i="1"/>
  <c r="U18" i="1" s="1"/>
  <c r="S17" i="1"/>
  <c r="U17" i="1" s="1"/>
  <c r="S16" i="1"/>
  <c r="U16" i="1" s="1"/>
  <c r="S15" i="1"/>
  <c r="U15" i="1" s="1"/>
  <c r="S14" i="1"/>
  <c r="U14" i="1" s="1"/>
  <c r="I12" i="1"/>
  <c r="K12" i="1"/>
  <c r="L12" i="1"/>
  <c r="L57" i="1" s="1"/>
  <c r="M12" i="1"/>
  <c r="M57" i="1" s="1"/>
  <c r="N12" i="1"/>
  <c r="N57" i="1" s="1"/>
  <c r="O12" i="1"/>
  <c r="P12" i="1"/>
  <c r="Q12" i="1"/>
  <c r="R12" i="1"/>
  <c r="T22" i="1"/>
  <c r="R21" i="1"/>
  <c r="Q21" i="1"/>
  <c r="Q22" i="1" s="1"/>
  <c r="P21" i="1"/>
  <c r="O21" i="1"/>
  <c r="N21" i="1"/>
  <c r="M21" i="1"/>
  <c r="M22" i="1" s="1"/>
  <c r="L21" i="1"/>
  <c r="K21" i="1"/>
  <c r="K22" i="1" s="1"/>
  <c r="S9" i="1"/>
  <c r="U9" i="1" s="1"/>
  <c r="S7" i="1"/>
  <c r="U7" i="1" s="1"/>
  <c r="S6" i="1"/>
  <c r="U6" i="1" s="1"/>
  <c r="S5" i="1"/>
  <c r="U5" i="1" s="1"/>
  <c r="S13" i="1"/>
  <c r="U13" i="1" s="1"/>
  <c r="S11" i="1"/>
  <c r="U11" i="1" s="1"/>
  <c r="S10" i="1"/>
  <c r="U10" i="1" s="1"/>
  <c r="S8" i="1"/>
  <c r="U8" i="1" s="1"/>
  <c r="S4" i="1"/>
  <c r="U4" i="1" s="1"/>
  <c r="K57" i="1" l="1"/>
  <c r="O57" i="1"/>
  <c r="S62" i="1"/>
  <c r="U62" i="1" s="1"/>
  <c r="S63" i="1"/>
  <c r="U63" i="1" s="1"/>
  <c r="S60" i="1"/>
  <c r="U60" i="1" s="1"/>
  <c r="S59" i="1"/>
  <c r="U59" i="1" s="1"/>
  <c r="Q66" i="1"/>
  <c r="Q67" i="1" s="1"/>
  <c r="R66" i="1"/>
  <c r="R67" i="1" s="1"/>
  <c r="P66" i="1"/>
  <c r="P67" i="1" s="1"/>
  <c r="T79" i="1"/>
  <c r="S61" i="1"/>
  <c r="U61" i="1" s="1"/>
  <c r="S65" i="1"/>
  <c r="U65" i="1" s="1"/>
  <c r="N67" i="1"/>
  <c r="S50" i="1"/>
  <c r="U50" i="1" s="1"/>
  <c r="L67" i="1"/>
  <c r="M67" i="1"/>
  <c r="S49" i="1"/>
  <c r="U49" i="1" s="1"/>
  <c r="O67" i="1"/>
  <c r="K67" i="1"/>
  <c r="S54" i="1"/>
  <c r="U54" i="1" s="1"/>
  <c r="S64" i="1"/>
  <c r="U64" i="1" s="1"/>
  <c r="S52" i="1"/>
  <c r="U52" i="1" s="1"/>
  <c r="S53" i="1"/>
  <c r="U53" i="1" s="1"/>
  <c r="S55" i="1"/>
  <c r="U55" i="1" s="1"/>
  <c r="S56" i="1"/>
  <c r="U56" i="1" s="1"/>
  <c r="O22" i="1"/>
  <c r="U58" i="1"/>
  <c r="L22" i="1"/>
  <c r="P22" i="1"/>
  <c r="N22" i="1"/>
  <c r="R22" i="1"/>
  <c r="P43" i="1"/>
  <c r="Q43" i="1"/>
  <c r="R43" i="1"/>
  <c r="S33" i="1"/>
  <c r="L43" i="1"/>
  <c r="S42" i="1"/>
  <c r="M43" i="1"/>
  <c r="N43" i="1"/>
  <c r="K43" i="1"/>
  <c r="O43" i="1"/>
  <c r="U42" i="1"/>
  <c r="U25" i="1"/>
  <c r="U33" i="1" s="1"/>
  <c r="U12" i="1"/>
  <c r="S12" i="1"/>
  <c r="U21" i="1"/>
  <c r="S21" i="1"/>
  <c r="U66" i="1" l="1"/>
  <c r="S66" i="1"/>
  <c r="U57" i="1"/>
  <c r="U67" i="1" s="1"/>
  <c r="S57" i="1"/>
  <c r="S67" i="1" s="1"/>
  <c r="S22" i="1"/>
  <c r="S43" i="1"/>
  <c r="U22" i="1"/>
  <c r="U43" i="1"/>
  <c r="I21" i="1" l="1"/>
  <c r="I22" i="1" s="1"/>
  <c r="J21" i="1" l="1"/>
  <c r="J22" i="1" s="1"/>
</calcChain>
</file>

<file path=xl/sharedStrings.xml><?xml version="1.0" encoding="utf-8"?>
<sst xmlns="http://schemas.openxmlformats.org/spreadsheetml/2006/main" count="207" uniqueCount="75">
  <si>
    <t>STYLE NO.</t>
    <phoneticPr fontId="2" type="noConversion"/>
  </si>
  <si>
    <t>SHELL</t>
    <phoneticPr fontId="4" type="noConversion"/>
  </si>
  <si>
    <t>PO#</t>
    <phoneticPr fontId="2" type="noConversion"/>
  </si>
  <si>
    <t>X-FTY</t>
    <phoneticPr fontId="2" type="noConversion"/>
  </si>
  <si>
    <t>XS</t>
    <phoneticPr fontId="4" type="noConversion"/>
  </si>
  <si>
    <t>S</t>
    <phoneticPr fontId="4" type="noConversion"/>
  </si>
  <si>
    <t>M</t>
    <phoneticPr fontId="4" type="noConversion"/>
  </si>
  <si>
    <t>L</t>
    <phoneticPr fontId="2" type="noConversion"/>
  </si>
  <si>
    <t>XL</t>
    <phoneticPr fontId="2" type="noConversion"/>
  </si>
  <si>
    <t>XXL</t>
    <phoneticPr fontId="2" type="noConversion"/>
  </si>
  <si>
    <t>TTL</t>
    <phoneticPr fontId="2" type="noConversion"/>
  </si>
  <si>
    <t>RADIANT NAVY</t>
    <phoneticPr fontId="2" type="noConversion"/>
  </si>
  <si>
    <t>VSSL</t>
    <phoneticPr fontId="2" type="noConversion"/>
  </si>
  <si>
    <t>DESTINATION</t>
    <phoneticPr fontId="2" type="noConversion"/>
  </si>
  <si>
    <t>US</t>
    <phoneticPr fontId="2" type="noConversion"/>
  </si>
  <si>
    <t>DESIGN # AND SKETCH</t>
    <phoneticPr fontId="2" type="noConversion"/>
  </si>
  <si>
    <t>GRAND TOTAL</t>
    <phoneticPr fontId="2" type="noConversion"/>
  </si>
  <si>
    <t>COMMIT#</t>
    <phoneticPr fontId="2" type="noConversion"/>
  </si>
  <si>
    <t>XXS</t>
    <phoneticPr fontId="2" type="noConversion"/>
  </si>
  <si>
    <t>Type</t>
    <phoneticPr fontId="2" type="noConversion"/>
  </si>
  <si>
    <t>FLOW</t>
    <phoneticPr fontId="8" type="noConversion"/>
  </si>
  <si>
    <t>COLOR / SIZE</t>
    <phoneticPr fontId="8" type="noConversion"/>
  </si>
  <si>
    <t>S</t>
    <phoneticPr fontId="8" type="noConversion"/>
  </si>
  <si>
    <t>M</t>
    <phoneticPr fontId="8" type="noConversion"/>
  </si>
  <si>
    <t>L</t>
    <phoneticPr fontId="8" type="noConversion"/>
  </si>
  <si>
    <t>XL</t>
    <phoneticPr fontId="8" type="noConversion"/>
  </si>
  <si>
    <t>XXL</t>
    <phoneticPr fontId="8" type="noConversion"/>
  </si>
  <si>
    <t>TOTAL</t>
    <phoneticPr fontId="8" type="noConversion"/>
  </si>
  <si>
    <t>VIBRANT BLUE</t>
    <phoneticPr fontId="2" type="noConversion"/>
  </si>
  <si>
    <t>2XLT</t>
    <phoneticPr fontId="2" type="noConversion"/>
  </si>
  <si>
    <t>3XLT</t>
    <phoneticPr fontId="2" type="noConversion"/>
  </si>
  <si>
    <t>4XLT</t>
    <phoneticPr fontId="2" type="noConversion"/>
  </si>
  <si>
    <t>Amount</t>
    <phoneticPr fontId="2" type="noConversion"/>
  </si>
  <si>
    <t>FOB</t>
    <phoneticPr fontId="2" type="noConversion"/>
  </si>
  <si>
    <t>PLM NO.</t>
    <phoneticPr fontId="4" type="noConversion"/>
  </si>
  <si>
    <t>&lt;COMMIT&gt;</t>
    <phoneticPr fontId="2" type="noConversion"/>
  </si>
  <si>
    <t>2XL</t>
    <phoneticPr fontId="8" type="noConversion"/>
  </si>
  <si>
    <t>3XL</t>
    <phoneticPr fontId="8" type="noConversion"/>
  </si>
  <si>
    <t>4XL</t>
    <phoneticPr fontId="8" type="noConversion"/>
  </si>
  <si>
    <t>521725
(Regular)</t>
    <phoneticPr fontId="8" type="noConversion"/>
  </si>
  <si>
    <t>122CP073BC-34(Chicory Blue Stripe Floral) / Deep sea Navy</t>
    <phoneticPr fontId="8" type="noConversion"/>
  </si>
  <si>
    <t>122KP003B-45(Electric Blue Tropical) / Papaya Orange</t>
    <phoneticPr fontId="8" type="noConversion"/>
  </si>
  <si>
    <t>Lemon Lime / Chicory Blue Chambray(P)</t>
    <phoneticPr fontId="8" type="noConversion"/>
  </si>
  <si>
    <t>321CW104-5(Navy-Ivory Founders Stripe)/Deep Sea Navy(P)</t>
    <phoneticPr fontId="8" type="noConversion"/>
  </si>
  <si>
    <t>Papaya Orange / Golden Candle Light Chambray(P)</t>
    <phoneticPr fontId="8" type="noConversion"/>
  </si>
  <si>
    <t>Radiant Navy / Turquoise-Baltic Teal Tie Dye</t>
    <phoneticPr fontId="8" type="noConversion"/>
  </si>
  <si>
    <t>122CP084B-48(Turquoise-Baltic Teal Tie Dye) / Baltic Teal</t>
    <phoneticPr fontId="8" type="noConversion"/>
  </si>
  <si>
    <t>ELECTRIC BLUE / Ivory</t>
    <phoneticPr fontId="8" type="noConversion"/>
  </si>
  <si>
    <t>CHICBL STRFL</t>
    <phoneticPr fontId="2" type="noConversion"/>
  </si>
  <si>
    <t>13L521725-05F</t>
    <phoneticPr fontId="2" type="noConversion"/>
  </si>
  <si>
    <t>PAPAYA ORG</t>
    <phoneticPr fontId="2" type="noConversion"/>
  </si>
  <si>
    <t>13L521725-0XX</t>
    <phoneticPr fontId="2" type="noConversion"/>
  </si>
  <si>
    <t>ELECBL TROP</t>
    <phoneticPr fontId="2" type="noConversion"/>
  </si>
  <si>
    <t>13L521725-3NH</t>
    <phoneticPr fontId="2" type="noConversion"/>
  </si>
  <si>
    <t>TURBAL TL TD</t>
    <phoneticPr fontId="2" type="noConversion"/>
  </si>
  <si>
    <t>13L521725-5I0</t>
    <phoneticPr fontId="2" type="noConversion"/>
  </si>
  <si>
    <t>NVIV FONDSTR</t>
    <phoneticPr fontId="2" type="noConversion"/>
  </si>
  <si>
    <t>13L521725-9OS</t>
    <phoneticPr fontId="2" type="noConversion"/>
  </si>
  <si>
    <t>13L521725-A6J</t>
    <phoneticPr fontId="2" type="noConversion"/>
  </si>
  <si>
    <t>13L521725-M41</t>
    <phoneticPr fontId="2" type="noConversion"/>
  </si>
  <si>
    <t>LEMON LIME</t>
    <phoneticPr fontId="2" type="noConversion"/>
  </si>
  <si>
    <t>13L521725-M91</t>
    <phoneticPr fontId="2" type="noConversion"/>
  </si>
  <si>
    <t>13L529690-05F</t>
  </si>
  <si>
    <t>13L529690-3NH</t>
  </si>
  <si>
    <t>13L529690-M91</t>
  </si>
  <si>
    <t>13L529690-9OS</t>
  </si>
  <si>
    <t>13L529690-0XX</t>
  </si>
  <si>
    <t>13L529690-A6J</t>
  </si>
  <si>
    <t>13L529690-5I0</t>
  </si>
  <si>
    <t>13L529690-M41</t>
  </si>
  <si>
    <t>SP22</t>
    <phoneticPr fontId="2" type="noConversion"/>
  </si>
  <si>
    <t>521725
(Regular)</t>
    <phoneticPr fontId="2" type="noConversion"/>
  </si>
  <si>
    <t>529690
(Big)</t>
    <phoneticPr fontId="2" type="noConversion"/>
  </si>
  <si>
    <t>M Board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</si>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</sst>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);[Red]\(0\)"/>
    <numFmt numFmtId="177" formatCode="#,##0_);[Red]\(#,##0\)"/>
    <numFmt numFmtId="178" formatCode="m&quot;/&quot;d;@"/>
    <numFmt numFmtId="179" formatCode="\$#,##0.00"/>
    <numFmt numFmtId="180" formatCode="_-\$* #,##0.00_ ;_-\$* \-#,##0.00\ ;_-\$* &quot;-&quot;??_ ;_-@_ "/>
    <numFmt numFmtId="181" formatCode="_-&quot;US$&quot;* #,##0.00_ ;_-&quot;US$&quot;* \-#,##0.00\ ;_-&quot;US$&quot;* &quot;-&quot;??_ ;_-@_ "/>
  </numFmts>
  <fonts count="17" x14ac:knownFonts="1">
    <font>
      <sz val="11"/>
      <name val="돋움"/>
      <family val="3"/>
      <charset val="129"/>
    </font>
    <font>
      <sz val="8"/>
      <name val="Arial"/>
      <family val="2"/>
    </font>
    <font>
      <sz val="8"/>
      <name val="돋움"/>
      <family val="3"/>
      <charset val="129"/>
    </font>
    <font>
      <b/>
      <sz val="8"/>
      <color rgb="FFFF0000"/>
      <name val="Arial"/>
      <family val="2"/>
    </font>
    <font>
      <sz val="8"/>
      <name val="바탕"/>
      <family val="1"/>
      <charset val="129"/>
    </font>
    <font>
      <b/>
      <sz val="8"/>
      <name val="Arial"/>
      <family val="2"/>
    </font>
    <font>
      <sz val="8"/>
      <color theme="1"/>
      <name val="Arial"/>
      <family val="2"/>
    </font>
    <font>
      <sz val="11"/>
      <name val="돋움"/>
      <family val="3"/>
      <charset val="129"/>
    </font>
    <font>
      <sz val="8"/>
      <name val="바탕체"/>
      <family val="1"/>
      <charset val="129"/>
    </font>
    <font>
      <sz val="8"/>
      <color rgb="FF7030A0"/>
      <name val="Arial"/>
      <family val="2"/>
    </font>
    <font>
      <sz val="11"/>
      <color rgb="FF7030A0"/>
      <name val="돋움"/>
      <family val="3"/>
      <charset val="129"/>
    </font>
    <font>
      <sz val="8"/>
      <color rgb="FFFF0000"/>
      <name val="Arial"/>
      <family val="2"/>
    </font>
    <font>
      <sz val="11"/>
      <color rgb="FFFF0000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00FF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top"/>
    </xf>
    <xf numFmtId="41" fontId="7" fillId="0" borderId="0" applyFont="0" applyFill="0" applyBorder="0" applyAlignment="0" applyProtection="0">
      <alignment vertical="center"/>
    </xf>
    <xf numFmtId="0" fontId="7" fillId="0" borderId="0"/>
  </cellStyleXfs>
  <cellXfs count="132">
    <xf numFmtId="0" fontId="0" fillId="0" borderId="0" xfId="0">
      <alignment vertical="top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76" fontId="9" fillId="2" borderId="1" xfId="0" applyNumberFormat="1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41" fontId="1" fillId="3" borderId="1" xfId="1" applyFont="1" applyFill="1" applyBorder="1" applyAlignment="1">
      <alignment horizontal="center" vertical="center"/>
    </xf>
    <xf numFmtId="181" fontId="1" fillId="4" borderId="1" xfId="0" applyNumberFormat="1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41" fontId="1" fillId="0" borderId="0" xfId="1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7" borderId="1" xfId="0" applyFont="1" applyFill="1" applyBorder="1" applyAlignment="1">
      <alignment vertical="center"/>
    </xf>
    <xf numFmtId="176" fontId="1" fillId="7" borderId="1" xfId="0" applyNumberFormat="1" applyFont="1" applyFill="1" applyBorder="1" applyAlignment="1">
      <alignment horizontal="center" vertical="center"/>
    </xf>
    <xf numFmtId="177" fontId="1" fillId="7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 wrapText="1"/>
    </xf>
    <xf numFmtId="178" fontId="5" fillId="7" borderId="1" xfId="0" applyNumberFormat="1" applyFont="1" applyFill="1" applyBorder="1" applyAlignment="1">
      <alignment horizontal="center" vertical="center"/>
    </xf>
    <xf numFmtId="180" fontId="1" fillId="7" borderId="1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181" fontId="1" fillId="7" borderId="1" xfId="0" applyNumberFormat="1" applyFont="1" applyFill="1" applyBorder="1" applyAlignment="1">
      <alignment horizontal="center" vertical="center"/>
    </xf>
    <xf numFmtId="179" fontId="1" fillId="7" borderId="1" xfId="0" applyNumberFormat="1" applyFont="1" applyFill="1" applyBorder="1" applyAlignment="1">
      <alignment horizontal="left" vertical="center"/>
    </xf>
    <xf numFmtId="179" fontId="1" fillId="7" borderId="3" xfId="0" applyNumberFormat="1" applyFont="1" applyFill="1" applyBorder="1" applyAlignment="1">
      <alignment horizontal="left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vertical="center"/>
    </xf>
    <xf numFmtId="176" fontId="9" fillId="7" borderId="1" xfId="0" applyNumberFormat="1" applyFont="1" applyFill="1" applyBorder="1" applyAlignment="1">
      <alignment horizontal="center" vertical="center"/>
    </xf>
    <xf numFmtId="177" fontId="9" fillId="7" borderId="1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1" fontId="1" fillId="7" borderId="1" xfId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176" fontId="11" fillId="2" borderId="1" xfId="0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6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5" borderId="19" xfId="2" applyFont="1" applyFill="1" applyBorder="1" applyAlignment="1">
      <alignment horizontal="center" vertical="center"/>
    </xf>
    <xf numFmtId="0" fontId="13" fillId="5" borderId="20" xfId="2" applyFont="1" applyFill="1" applyBorder="1" applyAlignment="1">
      <alignment horizontal="center" vertical="center"/>
    </xf>
    <xf numFmtId="0" fontId="14" fillId="5" borderId="17" xfId="2" applyFont="1" applyFill="1" applyBorder="1" applyAlignment="1">
      <alignment horizontal="center" vertical="center"/>
    </xf>
    <xf numFmtId="0" fontId="13" fillId="0" borderId="7" xfId="2" applyFont="1" applyBorder="1" applyAlignment="1">
      <alignment horizontal="centerContinuous" vertical="center"/>
    </xf>
    <xf numFmtId="0" fontId="13" fillId="0" borderId="7" xfId="2" applyFont="1" applyBorder="1" applyAlignment="1">
      <alignment vertical="center"/>
    </xf>
    <xf numFmtId="41" fontId="13" fillId="0" borderId="7" xfId="1" applyFont="1" applyFill="1" applyBorder="1" applyAlignment="1">
      <alignment vertical="center"/>
    </xf>
    <xf numFmtId="41" fontId="13" fillId="0" borderId="7" xfId="1" applyFont="1" applyFill="1" applyBorder="1" applyAlignment="1">
      <alignment horizontal="right" vertical="center"/>
    </xf>
    <xf numFmtId="0" fontId="13" fillId="0" borderId="1" xfId="2" applyFont="1" applyBorder="1" applyAlignment="1">
      <alignment horizontal="centerContinuous" vertical="center"/>
    </xf>
    <xf numFmtId="0" fontId="13" fillId="0" borderId="1" xfId="2" applyFont="1" applyBorder="1" applyAlignment="1">
      <alignment vertical="center"/>
    </xf>
    <xf numFmtId="41" fontId="13" fillId="0" borderId="1" xfId="1" applyFont="1" applyFill="1" applyBorder="1" applyAlignment="1">
      <alignment vertical="center"/>
    </xf>
    <xf numFmtId="41" fontId="13" fillId="0" borderId="1" xfId="1" applyFont="1" applyFill="1" applyBorder="1" applyAlignment="1">
      <alignment horizontal="right" vertical="center"/>
    </xf>
    <xf numFmtId="0" fontId="14" fillId="0" borderId="1" xfId="2" applyFont="1" applyBorder="1" applyAlignment="1">
      <alignment horizontal="centerContinuous" vertical="center"/>
    </xf>
    <xf numFmtId="41" fontId="13" fillId="0" borderId="1" xfId="1" applyFont="1" applyBorder="1" applyAlignment="1">
      <alignment vertical="center"/>
    </xf>
    <xf numFmtId="41" fontId="13" fillId="0" borderId="1" xfId="1" applyFont="1" applyBorder="1" applyAlignment="1">
      <alignment horizontal="right" vertical="center"/>
    </xf>
    <xf numFmtId="0" fontId="15" fillId="0" borderId="1" xfId="2" applyFont="1" applyBorder="1" applyAlignment="1">
      <alignment vertical="center"/>
    </xf>
    <xf numFmtId="41" fontId="15" fillId="0" borderId="1" xfId="1" applyFont="1" applyBorder="1" applyAlignment="1">
      <alignment vertical="center"/>
    </xf>
    <xf numFmtId="41" fontId="15" fillId="0" borderId="1" xfId="1" applyFont="1" applyBorder="1" applyAlignment="1">
      <alignment horizontal="right" vertical="center"/>
    </xf>
    <xf numFmtId="0" fontId="14" fillId="0" borderId="9" xfId="2" applyFont="1" applyBorder="1" applyAlignment="1">
      <alignment horizontal="centerContinuous" vertical="center"/>
    </xf>
    <xf numFmtId="0" fontId="13" fillId="0" borderId="9" xfId="2" applyFont="1" applyBorder="1" applyAlignment="1">
      <alignment vertical="center"/>
    </xf>
    <xf numFmtId="41" fontId="13" fillId="0" borderId="9" xfId="1" applyFont="1" applyBorder="1" applyAlignment="1">
      <alignment vertical="center"/>
    </xf>
    <xf numFmtId="41" fontId="13" fillId="0" borderId="9" xfId="1" applyFont="1" applyBorder="1" applyAlignment="1">
      <alignment horizontal="right" vertical="center"/>
    </xf>
    <xf numFmtId="0" fontId="13" fillId="6" borderId="18" xfId="2" applyFont="1" applyFill="1" applyBorder="1" applyAlignment="1">
      <alignment horizontal="center" vertical="center"/>
    </xf>
    <xf numFmtId="41" fontId="13" fillId="6" borderId="26" xfId="1" applyFont="1" applyFill="1" applyBorder="1" applyAlignment="1">
      <alignment vertical="center"/>
    </xf>
    <xf numFmtId="49" fontId="13" fillId="0" borderId="6" xfId="2" applyNumberFormat="1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6" fillId="0" borderId="8" xfId="2" applyFont="1" applyBorder="1" applyAlignment="1">
      <alignment horizontal="left" vertical="center"/>
    </xf>
    <xf numFmtId="41" fontId="13" fillId="0" borderId="7" xfId="1" applyFont="1" applyFill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41" fontId="15" fillId="0" borderId="1" xfId="1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41" fontId="13" fillId="0" borderId="1" xfId="1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22" xfId="2" applyFont="1" applyBorder="1" applyAlignment="1">
      <alignment horizontal="center" vertical="center" wrapText="1"/>
    </xf>
    <xf numFmtId="0" fontId="13" fillId="0" borderId="2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41" fontId="13" fillId="0" borderId="1" xfId="1" applyFont="1" applyFill="1" applyBorder="1" applyAlignment="1">
      <alignment horizontal="center" vertical="center"/>
    </xf>
    <xf numFmtId="0" fontId="14" fillId="5" borderId="17" xfId="2" applyFont="1" applyFill="1" applyBorder="1" applyAlignment="1">
      <alignment horizontal="center" vertical="center"/>
    </xf>
    <xf numFmtId="0" fontId="14" fillId="5" borderId="15" xfId="2" applyFont="1" applyFill="1" applyBorder="1" applyAlignment="1">
      <alignment horizontal="center" vertical="center"/>
    </xf>
    <xf numFmtId="0" fontId="14" fillId="5" borderId="16" xfId="2" applyFont="1" applyFill="1" applyBorder="1" applyAlignment="1">
      <alignment horizontal="center" vertical="center"/>
    </xf>
    <xf numFmtId="41" fontId="13" fillId="0" borderId="9" xfId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1" fontId="13" fillId="6" borderId="27" xfId="1" applyFont="1" applyFill="1" applyBorder="1" applyAlignment="1">
      <alignment horizontal="center" vertical="center"/>
    </xf>
    <xf numFmtId="41" fontId="13" fillId="6" borderId="14" xfId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178" fontId="3" fillId="7" borderId="2" xfId="0" applyNumberFormat="1" applyFont="1" applyFill="1" applyBorder="1" applyAlignment="1">
      <alignment horizontal="center" vertical="center" wrapText="1"/>
    </xf>
    <xf numFmtId="178" fontId="3" fillId="7" borderId="3" xfId="0" applyNumberFormat="1" applyFont="1" applyFill="1" applyBorder="1" applyAlignment="1">
      <alignment horizontal="center" vertical="center" wrapText="1"/>
    </xf>
    <xf numFmtId="178" fontId="3" fillId="7" borderId="3" xfId="0" applyNumberFormat="1" applyFont="1" applyFill="1" applyBorder="1" applyAlignment="1">
      <alignment horizontal="center" vertical="center"/>
    </xf>
    <xf numFmtId="179" fontId="6" fillId="2" borderId="2" xfId="0" applyNumberFormat="1" applyFont="1" applyFill="1" applyBorder="1" applyAlignment="1">
      <alignment horizontal="center" vertical="center"/>
    </xf>
    <xf numFmtId="179" fontId="6" fillId="2" borderId="3" xfId="0" applyNumberFormat="1" applyFont="1" applyFill="1" applyBorder="1" applyAlignment="1">
      <alignment horizontal="center" vertical="center"/>
    </xf>
    <xf numFmtId="179" fontId="6" fillId="2" borderId="4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41" fontId="13" fillId="6" borderId="26" xfId="1" applyFont="1" applyFill="1" applyBorder="1" applyAlignment="1">
      <alignment horizontal="center" vertical="center"/>
    </xf>
    <xf numFmtId="41" fontId="13" fillId="6" borderId="28" xfId="1" applyFont="1" applyFill="1" applyBorder="1" applyAlignment="1">
      <alignment horizontal="center" vertical="center"/>
    </xf>
    <xf numFmtId="0" fontId="14" fillId="5" borderId="21" xfId="2" applyFont="1" applyFill="1" applyBorder="1" applyAlignment="1">
      <alignment horizontal="center" vertical="center"/>
    </xf>
    <xf numFmtId="41" fontId="13" fillId="0" borderId="10" xfId="1" applyFont="1" applyFill="1" applyBorder="1" applyAlignment="1">
      <alignment horizontal="center" vertical="center"/>
    </xf>
    <xf numFmtId="41" fontId="13" fillId="0" borderId="11" xfId="1" applyFont="1" applyFill="1" applyBorder="1" applyAlignment="1">
      <alignment horizontal="center" vertical="center"/>
    </xf>
    <xf numFmtId="41" fontId="13" fillId="0" borderId="5" xfId="1" applyFont="1" applyFill="1" applyBorder="1" applyAlignment="1">
      <alignment horizontal="center" vertical="center"/>
    </xf>
    <xf numFmtId="41" fontId="13" fillId="0" borderId="13" xfId="1" applyFont="1" applyFill="1" applyBorder="1" applyAlignment="1">
      <alignment horizontal="center" vertical="center"/>
    </xf>
    <xf numFmtId="41" fontId="15" fillId="0" borderId="5" xfId="1" applyFont="1" applyFill="1" applyBorder="1" applyAlignment="1">
      <alignment horizontal="center" vertical="center"/>
    </xf>
    <xf numFmtId="41" fontId="15" fillId="0" borderId="13" xfId="1" applyFont="1" applyFill="1" applyBorder="1" applyAlignment="1">
      <alignment horizontal="center" vertical="center"/>
    </xf>
    <xf numFmtId="41" fontId="13" fillId="0" borderId="23" xfId="1" applyFont="1" applyFill="1" applyBorder="1" applyAlignment="1">
      <alignment horizontal="center" vertical="center"/>
    </xf>
    <xf numFmtId="41" fontId="13" fillId="0" borderId="24" xfId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U79"/>
  <sheetViews>
    <sheetView tabSelected="1" view="pageBreakPreview" topLeftCell="C1" zoomScale="85" zoomScaleNormal="100" zoomScaleSheetLayoutView="85" workbookViewId="0">
      <selection activeCell="H41" sqref="H41"/>
    </sheetView>
  </sheetViews>
  <sheetFormatPr defaultColWidth="8.8984375" defaultRowHeight="14.4" x14ac:dyDescent="0.25"/>
  <cols>
    <col min="1" max="1" width="3" style="2" customWidth="1"/>
    <col min="2" max="2" width="36.796875" style="2" customWidth="1"/>
    <col min="3" max="3" width="25.3984375" style="2" customWidth="1"/>
    <col min="4" max="4" width="17.296875" style="2" customWidth="1"/>
    <col min="5" max="5" width="11.09765625" style="2" customWidth="1"/>
    <col min="6" max="6" width="25.19921875" style="2" customWidth="1"/>
    <col min="7" max="7" width="16.3984375" style="2" customWidth="1"/>
    <col min="8" max="8" width="10.796875" style="58" customWidth="1"/>
    <col min="9" max="9" width="7.59765625" style="2" customWidth="1"/>
    <col min="10" max="10" width="7" style="2" bestFit="1" customWidth="1"/>
    <col min="11" max="11" width="6.8984375" style="2" bestFit="1" customWidth="1"/>
    <col min="12" max="18" width="7" style="2" customWidth="1"/>
    <col min="19" max="20" width="9" style="2" bestFit="1" customWidth="1"/>
    <col min="21" max="21" width="10.796875" style="2" bestFit="1" customWidth="1"/>
    <col min="22" max="16384" width="8.8984375" style="2"/>
  </cols>
  <sheetData>
    <row r="1" spans="1:21" x14ac:dyDescent="0.25">
      <c r="A1" s="1"/>
      <c r="B1" s="1" t="s">
        <v>17</v>
      </c>
      <c r="C1" s="1"/>
      <c r="D1" s="1"/>
      <c r="E1" s="1"/>
      <c r="F1" s="1"/>
      <c r="G1" s="1"/>
      <c r="H1" s="5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1"/>
      <c r="B2" s="3" t="s">
        <v>70</v>
      </c>
      <c r="C2" s="1"/>
      <c r="D2" s="1"/>
      <c r="E2" s="3"/>
      <c r="F2" s="1"/>
      <c r="G2" s="1"/>
      <c r="H2" s="5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4" t="s">
        <v>15</v>
      </c>
      <c r="C3" s="5" t="s">
        <v>2</v>
      </c>
      <c r="D3" s="5" t="s">
        <v>19</v>
      </c>
      <c r="E3" s="4" t="s">
        <v>0</v>
      </c>
      <c r="F3" s="4" t="s">
        <v>1</v>
      </c>
      <c r="G3" s="4" t="s">
        <v>34</v>
      </c>
      <c r="H3" s="52" t="s">
        <v>3</v>
      </c>
      <c r="I3" s="5" t="s">
        <v>18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29</v>
      </c>
      <c r="Q3" s="5" t="s">
        <v>30</v>
      </c>
      <c r="R3" s="5" t="s">
        <v>31</v>
      </c>
      <c r="S3" s="6" t="s">
        <v>10</v>
      </c>
      <c r="T3" s="6" t="s">
        <v>33</v>
      </c>
      <c r="U3" s="6" t="s">
        <v>32</v>
      </c>
    </row>
    <row r="4" spans="1:21" x14ac:dyDescent="0.25">
      <c r="A4" s="1"/>
      <c r="B4" s="108" t="s">
        <v>73</v>
      </c>
      <c r="C4" s="117">
        <v>4500459454</v>
      </c>
      <c r="D4" s="114" t="s">
        <v>71</v>
      </c>
      <c r="E4" s="9">
        <v>521725</v>
      </c>
      <c r="F4" s="13" t="s">
        <v>48</v>
      </c>
      <c r="G4" s="13" t="s">
        <v>49</v>
      </c>
      <c r="H4" s="111">
        <v>44552</v>
      </c>
      <c r="I4" s="8"/>
      <c r="J4" s="6"/>
      <c r="K4" s="6"/>
      <c r="L4" s="6"/>
      <c r="M4" s="6"/>
      <c r="N4" s="6"/>
      <c r="O4" s="6"/>
      <c r="P4" s="6"/>
      <c r="Q4" s="6"/>
      <c r="R4" s="6"/>
      <c r="S4" s="6">
        <f>SUM(K4:R4)</f>
        <v>0</v>
      </c>
      <c r="T4" s="19">
        <v>6.23</v>
      </c>
      <c r="U4" s="19">
        <f>T4*S4</f>
        <v>0</v>
      </c>
    </row>
    <row r="5" spans="1:21" x14ac:dyDescent="0.25">
      <c r="A5" s="1"/>
      <c r="B5" s="109"/>
      <c r="C5" s="115"/>
      <c r="D5" s="115"/>
      <c r="E5" s="9">
        <v>521725</v>
      </c>
      <c r="F5" s="4" t="s">
        <v>52</v>
      </c>
      <c r="G5" s="13" t="s">
        <v>53</v>
      </c>
      <c r="H5" s="112"/>
      <c r="I5" s="8"/>
      <c r="J5" s="6"/>
      <c r="K5" s="6"/>
      <c r="L5" s="6"/>
      <c r="M5" s="6"/>
      <c r="N5" s="6"/>
      <c r="O5" s="6"/>
      <c r="P5" s="6"/>
      <c r="Q5" s="6"/>
      <c r="R5" s="6"/>
      <c r="S5" s="6">
        <f t="shared" ref="S5:S7" si="0">SUM(K5:R5)</f>
        <v>0</v>
      </c>
      <c r="T5" s="19">
        <v>6.52</v>
      </c>
      <c r="U5" s="19">
        <f t="shared" ref="U5:U7" si="1">T5*S5</f>
        <v>0</v>
      </c>
    </row>
    <row r="6" spans="1:21" x14ac:dyDescent="0.25">
      <c r="A6" s="1"/>
      <c r="B6" s="109"/>
      <c r="C6" s="115"/>
      <c r="D6" s="115"/>
      <c r="E6" s="9">
        <v>521725</v>
      </c>
      <c r="F6" s="4" t="s">
        <v>60</v>
      </c>
      <c r="G6" s="13" t="s">
        <v>61</v>
      </c>
      <c r="H6" s="112"/>
      <c r="I6" s="8"/>
      <c r="J6" s="6"/>
      <c r="K6" s="6"/>
      <c r="L6" s="6"/>
      <c r="M6" s="6"/>
      <c r="N6" s="6"/>
      <c r="O6" s="6"/>
      <c r="P6" s="6"/>
      <c r="Q6" s="6"/>
      <c r="R6" s="6"/>
      <c r="S6" s="6">
        <f t="shared" si="0"/>
        <v>0</v>
      </c>
      <c r="T6" s="19">
        <v>6.09</v>
      </c>
      <c r="U6" s="19">
        <f t="shared" si="1"/>
        <v>0</v>
      </c>
    </row>
    <row r="7" spans="1:21" x14ac:dyDescent="0.25">
      <c r="A7" s="1"/>
      <c r="B7" s="109"/>
      <c r="C7" s="115"/>
      <c r="D7" s="115"/>
      <c r="E7" s="9">
        <v>521725</v>
      </c>
      <c r="F7" s="4" t="s">
        <v>56</v>
      </c>
      <c r="G7" s="13" t="s">
        <v>57</v>
      </c>
      <c r="H7" s="112"/>
      <c r="I7" s="8"/>
      <c r="J7" s="6"/>
      <c r="K7" s="6"/>
      <c r="L7" s="6"/>
      <c r="M7" s="6"/>
      <c r="N7" s="6"/>
      <c r="O7" s="6"/>
      <c r="P7" s="6"/>
      <c r="Q7" s="6"/>
      <c r="R7" s="6"/>
      <c r="S7" s="6">
        <f t="shared" si="0"/>
        <v>0</v>
      </c>
      <c r="T7" s="19">
        <v>6.57</v>
      </c>
      <c r="U7" s="19">
        <f t="shared" si="1"/>
        <v>0</v>
      </c>
    </row>
    <row r="8" spans="1:21" x14ac:dyDescent="0.25">
      <c r="A8" s="1"/>
      <c r="B8" s="109"/>
      <c r="C8" s="115"/>
      <c r="D8" s="115"/>
      <c r="E8" s="9">
        <v>521725</v>
      </c>
      <c r="F8" s="4" t="s">
        <v>50</v>
      </c>
      <c r="G8" s="13" t="s">
        <v>51</v>
      </c>
      <c r="H8" s="113"/>
      <c r="I8" s="8"/>
      <c r="J8" s="6"/>
      <c r="K8" s="6">
        <v>117</v>
      </c>
      <c r="L8" s="6">
        <v>282</v>
      </c>
      <c r="M8" s="6">
        <v>298</v>
      </c>
      <c r="N8" s="6">
        <v>154</v>
      </c>
      <c r="O8" s="6">
        <v>54</v>
      </c>
      <c r="P8" s="6"/>
      <c r="Q8" s="6"/>
      <c r="R8" s="6"/>
      <c r="S8" s="6">
        <f t="shared" ref="S8:S20" si="2">SUM(K8:R8)</f>
        <v>905</v>
      </c>
      <c r="T8" s="19">
        <v>6.19</v>
      </c>
      <c r="U8" s="19">
        <f t="shared" ref="U8:U20" si="3">T8*S8</f>
        <v>5601.9500000000007</v>
      </c>
    </row>
    <row r="9" spans="1:21" x14ac:dyDescent="0.25">
      <c r="A9" s="1"/>
      <c r="B9" s="109"/>
      <c r="C9" s="115"/>
      <c r="D9" s="115"/>
      <c r="E9" s="9">
        <v>521725</v>
      </c>
      <c r="F9" s="4" t="s">
        <v>11</v>
      </c>
      <c r="G9" s="13" t="s">
        <v>58</v>
      </c>
      <c r="H9" s="113"/>
      <c r="I9" s="8"/>
      <c r="J9" s="6"/>
      <c r="K9" s="6">
        <v>155</v>
      </c>
      <c r="L9" s="6">
        <v>376</v>
      </c>
      <c r="M9" s="6">
        <v>391</v>
      </c>
      <c r="N9" s="6">
        <v>190</v>
      </c>
      <c r="O9" s="6">
        <v>66</v>
      </c>
      <c r="P9" s="6"/>
      <c r="Q9" s="6"/>
      <c r="R9" s="6"/>
      <c r="S9" s="6">
        <f t="shared" ref="S9" si="4">SUM(K9:R9)</f>
        <v>1178</v>
      </c>
      <c r="T9" s="19">
        <v>6.13</v>
      </c>
      <c r="U9" s="19">
        <f t="shared" ref="U9" si="5">T9*S9</f>
        <v>7221.14</v>
      </c>
    </row>
    <row r="10" spans="1:21" x14ac:dyDescent="0.25">
      <c r="A10" s="1"/>
      <c r="B10" s="109"/>
      <c r="C10" s="115"/>
      <c r="D10" s="115"/>
      <c r="E10" s="9">
        <v>521725</v>
      </c>
      <c r="F10" s="4" t="s">
        <v>54</v>
      </c>
      <c r="G10" s="13" t="s">
        <v>55</v>
      </c>
      <c r="H10" s="113"/>
      <c r="I10" s="8"/>
      <c r="J10" s="6"/>
      <c r="K10" s="6">
        <v>129</v>
      </c>
      <c r="L10" s="6">
        <v>312</v>
      </c>
      <c r="M10" s="6">
        <v>330</v>
      </c>
      <c r="N10" s="6">
        <v>171</v>
      </c>
      <c r="O10" s="6">
        <v>61</v>
      </c>
      <c r="P10" s="6"/>
      <c r="Q10" s="6"/>
      <c r="R10" s="6"/>
      <c r="S10" s="6">
        <f t="shared" si="2"/>
        <v>1003</v>
      </c>
      <c r="T10" s="19">
        <v>6.48</v>
      </c>
      <c r="U10" s="19">
        <f t="shared" si="3"/>
        <v>6499.4400000000005</v>
      </c>
    </row>
    <row r="11" spans="1:21" x14ac:dyDescent="0.25">
      <c r="A11" s="1"/>
      <c r="B11" s="109"/>
      <c r="C11" s="115"/>
      <c r="D11" s="116"/>
      <c r="E11" s="9">
        <v>521725</v>
      </c>
      <c r="F11" s="4" t="s">
        <v>28</v>
      </c>
      <c r="G11" s="13" t="s">
        <v>59</v>
      </c>
      <c r="H11" s="113"/>
      <c r="I11" s="8"/>
      <c r="J11" s="6"/>
      <c r="K11" s="6"/>
      <c r="L11" s="6"/>
      <c r="M11" s="6"/>
      <c r="N11" s="6"/>
      <c r="O11" s="6"/>
      <c r="P11" s="6"/>
      <c r="Q11" s="6"/>
      <c r="R11" s="6"/>
      <c r="S11" s="6">
        <f t="shared" si="2"/>
        <v>0</v>
      </c>
      <c r="T11" s="19">
        <v>6.46</v>
      </c>
      <c r="U11" s="19">
        <f t="shared" si="3"/>
        <v>0</v>
      </c>
    </row>
    <row r="12" spans="1:21" x14ac:dyDescent="0.25">
      <c r="A12" s="1"/>
      <c r="B12" s="109"/>
      <c r="C12" s="115"/>
      <c r="D12" s="11"/>
      <c r="E12" s="10" t="s">
        <v>10</v>
      </c>
      <c r="F12" s="10"/>
      <c r="G12" s="10"/>
      <c r="H12" s="113"/>
      <c r="I12" s="11">
        <f>SUM(I10:I10)</f>
        <v>0</v>
      </c>
      <c r="J12" s="12"/>
      <c r="K12" s="12">
        <f t="shared" ref="K12:S12" si="6">SUM(K4:K11)</f>
        <v>401</v>
      </c>
      <c r="L12" s="12">
        <f t="shared" si="6"/>
        <v>970</v>
      </c>
      <c r="M12" s="12">
        <f t="shared" si="6"/>
        <v>1019</v>
      </c>
      <c r="N12" s="12">
        <f t="shared" si="6"/>
        <v>515</v>
      </c>
      <c r="O12" s="12">
        <f t="shared" si="6"/>
        <v>181</v>
      </c>
      <c r="P12" s="12">
        <f t="shared" si="6"/>
        <v>0</v>
      </c>
      <c r="Q12" s="12">
        <f t="shared" si="6"/>
        <v>0</v>
      </c>
      <c r="R12" s="12">
        <f t="shared" si="6"/>
        <v>0</v>
      </c>
      <c r="S12" s="12">
        <f t="shared" si="6"/>
        <v>3086</v>
      </c>
      <c r="T12" s="12"/>
      <c r="U12" s="23">
        <f>SUM(U4:U11)</f>
        <v>19322.53</v>
      </c>
    </row>
    <row r="13" spans="1:21" x14ac:dyDescent="0.25">
      <c r="A13" s="1"/>
      <c r="B13" s="109"/>
      <c r="C13" s="115"/>
      <c r="D13" s="114" t="s">
        <v>72</v>
      </c>
      <c r="E13" s="9">
        <v>529690</v>
      </c>
      <c r="F13" s="13" t="s">
        <v>48</v>
      </c>
      <c r="G13" s="13" t="s">
        <v>62</v>
      </c>
      <c r="H13" s="113"/>
      <c r="I13" s="8"/>
      <c r="J13" s="6"/>
      <c r="K13" s="6"/>
      <c r="L13" s="6"/>
      <c r="M13" s="6"/>
      <c r="N13" s="6"/>
      <c r="O13" s="6"/>
      <c r="P13" s="6"/>
      <c r="Q13" s="6"/>
      <c r="R13" s="6"/>
      <c r="S13" s="6">
        <f t="shared" si="2"/>
        <v>0</v>
      </c>
      <c r="T13" s="19">
        <v>7.55</v>
      </c>
      <c r="U13" s="19">
        <f t="shared" si="3"/>
        <v>0</v>
      </c>
    </row>
    <row r="14" spans="1:21" x14ac:dyDescent="0.25">
      <c r="A14" s="1"/>
      <c r="B14" s="109"/>
      <c r="C14" s="115"/>
      <c r="D14" s="115"/>
      <c r="E14" s="9">
        <v>529690</v>
      </c>
      <c r="F14" s="4" t="s">
        <v>52</v>
      </c>
      <c r="G14" s="13" t="s">
        <v>63</v>
      </c>
      <c r="H14" s="113"/>
      <c r="I14" s="8"/>
      <c r="J14" s="6"/>
      <c r="K14" s="6"/>
      <c r="L14" s="6"/>
      <c r="M14" s="6"/>
      <c r="N14" s="6"/>
      <c r="O14" s="6"/>
      <c r="P14" s="6"/>
      <c r="Q14" s="6"/>
      <c r="R14" s="6"/>
      <c r="S14" s="6">
        <f t="shared" si="2"/>
        <v>0</v>
      </c>
      <c r="T14" s="19">
        <v>7.95</v>
      </c>
      <c r="U14" s="19">
        <f t="shared" si="3"/>
        <v>0</v>
      </c>
    </row>
    <row r="15" spans="1:21" x14ac:dyDescent="0.25">
      <c r="A15" s="1"/>
      <c r="B15" s="109"/>
      <c r="C15" s="115"/>
      <c r="D15" s="115"/>
      <c r="E15" s="9">
        <v>529690</v>
      </c>
      <c r="F15" s="4" t="s">
        <v>60</v>
      </c>
      <c r="G15" s="13" t="s">
        <v>64</v>
      </c>
      <c r="H15" s="113"/>
      <c r="I15" s="8"/>
      <c r="J15" s="6"/>
      <c r="K15" s="6"/>
      <c r="L15" s="6"/>
      <c r="M15" s="6"/>
      <c r="N15" s="6"/>
      <c r="O15" s="6"/>
      <c r="P15" s="6"/>
      <c r="Q15" s="6"/>
      <c r="R15" s="6"/>
      <c r="S15" s="6">
        <f t="shared" si="2"/>
        <v>0</v>
      </c>
      <c r="T15" s="19">
        <v>6.54</v>
      </c>
      <c r="U15" s="19">
        <f t="shared" si="3"/>
        <v>0</v>
      </c>
    </row>
    <row r="16" spans="1:21" x14ac:dyDescent="0.25">
      <c r="A16" s="1"/>
      <c r="B16" s="109"/>
      <c r="C16" s="115"/>
      <c r="D16" s="115"/>
      <c r="E16" s="9">
        <v>529690</v>
      </c>
      <c r="F16" s="4" t="s">
        <v>56</v>
      </c>
      <c r="G16" s="13" t="s">
        <v>65</v>
      </c>
      <c r="H16" s="113"/>
      <c r="I16" s="8"/>
      <c r="J16" s="6"/>
      <c r="K16" s="6"/>
      <c r="L16" s="6"/>
      <c r="M16" s="6"/>
      <c r="N16" s="6"/>
      <c r="O16" s="6"/>
      <c r="P16" s="6"/>
      <c r="Q16" s="6"/>
      <c r="R16" s="6"/>
      <c r="S16" s="6">
        <f t="shared" si="2"/>
        <v>0</v>
      </c>
      <c r="T16" s="19">
        <v>8</v>
      </c>
      <c r="U16" s="19">
        <f t="shared" si="3"/>
        <v>0</v>
      </c>
    </row>
    <row r="17" spans="1:21" x14ac:dyDescent="0.25">
      <c r="A17" s="1"/>
      <c r="B17" s="109"/>
      <c r="C17" s="115"/>
      <c r="D17" s="115"/>
      <c r="E17" s="9">
        <v>529690</v>
      </c>
      <c r="F17" s="4" t="s">
        <v>50</v>
      </c>
      <c r="G17" s="13" t="s">
        <v>66</v>
      </c>
      <c r="H17" s="113"/>
      <c r="I17" s="8"/>
      <c r="J17" s="6"/>
      <c r="K17" s="6"/>
      <c r="L17" s="6"/>
      <c r="M17" s="6"/>
      <c r="N17" s="6"/>
      <c r="O17" s="6"/>
      <c r="P17" s="6"/>
      <c r="Q17" s="6"/>
      <c r="R17" s="6"/>
      <c r="S17" s="6">
        <f t="shared" si="2"/>
        <v>0</v>
      </c>
      <c r="T17" s="19">
        <v>6.65</v>
      </c>
      <c r="U17" s="19">
        <f t="shared" si="3"/>
        <v>0</v>
      </c>
    </row>
    <row r="18" spans="1:21" x14ac:dyDescent="0.25">
      <c r="A18" s="1"/>
      <c r="B18" s="109"/>
      <c r="C18" s="115"/>
      <c r="D18" s="115"/>
      <c r="E18" s="9">
        <v>529690</v>
      </c>
      <c r="F18" s="4" t="s">
        <v>11</v>
      </c>
      <c r="G18" s="13" t="s">
        <v>67</v>
      </c>
      <c r="H18" s="113"/>
      <c r="I18" s="7"/>
      <c r="J18" s="6"/>
      <c r="K18" s="6"/>
      <c r="L18" s="6"/>
      <c r="M18" s="6"/>
      <c r="N18" s="6"/>
      <c r="O18" s="6"/>
      <c r="P18" s="6"/>
      <c r="Q18" s="6"/>
      <c r="R18" s="6"/>
      <c r="S18" s="6">
        <f t="shared" si="2"/>
        <v>0</v>
      </c>
      <c r="T18" s="19">
        <v>7.4</v>
      </c>
      <c r="U18" s="19">
        <f t="shared" si="3"/>
        <v>0</v>
      </c>
    </row>
    <row r="19" spans="1:21" s="16" customFormat="1" x14ac:dyDescent="0.25">
      <c r="A19" s="20"/>
      <c r="B19" s="109"/>
      <c r="C19" s="115"/>
      <c r="D19" s="115"/>
      <c r="E19" s="9">
        <v>529690</v>
      </c>
      <c r="F19" s="4" t="s">
        <v>54</v>
      </c>
      <c r="G19" s="13" t="s">
        <v>68</v>
      </c>
      <c r="H19" s="113"/>
      <c r="I19" s="14"/>
      <c r="J19" s="15"/>
      <c r="K19" s="15"/>
      <c r="L19" s="15"/>
      <c r="M19" s="15"/>
      <c r="N19" s="15"/>
      <c r="O19" s="6"/>
      <c r="P19" s="6"/>
      <c r="Q19" s="6"/>
      <c r="R19" s="6"/>
      <c r="S19" s="6">
        <f t="shared" si="2"/>
        <v>0</v>
      </c>
      <c r="T19" s="19">
        <v>7.88</v>
      </c>
      <c r="U19" s="19">
        <f t="shared" si="3"/>
        <v>0</v>
      </c>
    </row>
    <row r="20" spans="1:21" x14ac:dyDescent="0.25">
      <c r="A20" s="1"/>
      <c r="B20" s="109"/>
      <c r="C20" s="116"/>
      <c r="D20" s="116"/>
      <c r="E20" s="9">
        <v>529690</v>
      </c>
      <c r="F20" s="4" t="s">
        <v>28</v>
      </c>
      <c r="G20" s="13" t="s">
        <v>69</v>
      </c>
      <c r="H20" s="7" t="s">
        <v>12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>
        <f t="shared" si="2"/>
        <v>0</v>
      </c>
      <c r="T20" s="19">
        <v>7.85</v>
      </c>
      <c r="U20" s="19">
        <f t="shared" si="3"/>
        <v>0</v>
      </c>
    </row>
    <row r="21" spans="1:21" x14ac:dyDescent="0.25">
      <c r="A21" s="1"/>
      <c r="B21" s="109"/>
      <c r="C21" s="11" t="s">
        <v>13</v>
      </c>
      <c r="D21" s="11"/>
      <c r="E21" s="10" t="s">
        <v>10</v>
      </c>
      <c r="F21" s="10"/>
      <c r="G21" s="10"/>
      <c r="H21" s="53" t="s">
        <v>14</v>
      </c>
      <c r="I21" s="11">
        <f>SUM(I19:I19)</f>
        <v>0</v>
      </c>
      <c r="J21" s="12">
        <f>SUM(J4:J20)</f>
        <v>0</v>
      </c>
      <c r="K21" s="12">
        <f t="shared" ref="K21:S21" si="7">SUM(K13:K20)</f>
        <v>0</v>
      </c>
      <c r="L21" s="12">
        <f t="shared" si="7"/>
        <v>0</v>
      </c>
      <c r="M21" s="12">
        <f t="shared" si="7"/>
        <v>0</v>
      </c>
      <c r="N21" s="12">
        <f t="shared" si="7"/>
        <v>0</v>
      </c>
      <c r="O21" s="12">
        <f t="shared" si="7"/>
        <v>0</v>
      </c>
      <c r="P21" s="12">
        <f t="shared" si="7"/>
        <v>0</v>
      </c>
      <c r="Q21" s="12">
        <f t="shared" si="7"/>
        <v>0</v>
      </c>
      <c r="R21" s="12">
        <f t="shared" si="7"/>
        <v>0</v>
      </c>
      <c r="S21" s="12">
        <f t="shared" si="7"/>
        <v>0</v>
      </c>
      <c r="T21" s="12"/>
      <c r="U21" s="23">
        <f>SUM(U13:U20)</f>
        <v>0</v>
      </c>
    </row>
    <row r="22" spans="1:21" x14ac:dyDescent="0.25">
      <c r="A22" s="1"/>
      <c r="B22" s="110"/>
      <c r="C22" s="18"/>
      <c r="D22" s="18"/>
      <c r="E22" s="18"/>
      <c r="F22" s="21" t="s">
        <v>16</v>
      </c>
      <c r="G22" s="21" t="s">
        <v>16</v>
      </c>
      <c r="H22" s="54"/>
      <c r="I22" s="17">
        <f>SUM(I21)</f>
        <v>0</v>
      </c>
      <c r="J22" s="17">
        <f t="shared" ref="J22" si="8">SUM(J21)</f>
        <v>0</v>
      </c>
      <c r="K22" s="22">
        <f t="shared" ref="K22:U22" si="9">SUM(K21,K12)</f>
        <v>401</v>
      </c>
      <c r="L22" s="22">
        <f t="shared" si="9"/>
        <v>970</v>
      </c>
      <c r="M22" s="22">
        <f t="shared" si="9"/>
        <v>1019</v>
      </c>
      <c r="N22" s="22">
        <f t="shared" si="9"/>
        <v>515</v>
      </c>
      <c r="O22" s="22">
        <f t="shared" si="9"/>
        <v>181</v>
      </c>
      <c r="P22" s="22">
        <f t="shared" si="9"/>
        <v>0</v>
      </c>
      <c r="Q22" s="22">
        <f t="shared" si="9"/>
        <v>0</v>
      </c>
      <c r="R22" s="22">
        <f t="shared" si="9"/>
        <v>0</v>
      </c>
      <c r="S22" s="22">
        <f t="shared" si="9"/>
        <v>3086</v>
      </c>
      <c r="T22" s="17">
        <f t="shared" si="9"/>
        <v>0</v>
      </c>
      <c r="U22" s="24">
        <f t="shared" si="9"/>
        <v>19322.53</v>
      </c>
    </row>
    <row r="24" spans="1:21" x14ac:dyDescent="0.25">
      <c r="A24" s="1"/>
      <c r="B24" s="4" t="s">
        <v>15</v>
      </c>
      <c r="C24" s="5" t="s">
        <v>2</v>
      </c>
      <c r="D24" s="5" t="s">
        <v>19</v>
      </c>
      <c r="E24" s="4" t="s">
        <v>0</v>
      </c>
      <c r="F24" s="4" t="s">
        <v>1</v>
      </c>
      <c r="G24" s="4" t="s">
        <v>34</v>
      </c>
      <c r="H24" s="52" t="s">
        <v>3</v>
      </c>
      <c r="I24" s="5" t="s">
        <v>18</v>
      </c>
      <c r="J24" s="5" t="s">
        <v>4</v>
      </c>
      <c r="K24" s="5" t="s">
        <v>5</v>
      </c>
      <c r="L24" s="5" t="s">
        <v>6</v>
      </c>
      <c r="M24" s="5" t="s">
        <v>7</v>
      </c>
      <c r="N24" s="5" t="s">
        <v>8</v>
      </c>
      <c r="O24" s="5" t="s">
        <v>9</v>
      </c>
      <c r="P24" s="5" t="s">
        <v>29</v>
      </c>
      <c r="Q24" s="5" t="s">
        <v>30</v>
      </c>
      <c r="R24" s="5" t="s">
        <v>31</v>
      </c>
      <c r="S24" s="6" t="s">
        <v>10</v>
      </c>
      <c r="T24" s="6" t="s">
        <v>33</v>
      </c>
      <c r="U24" s="6" t="s">
        <v>32</v>
      </c>
    </row>
    <row r="25" spans="1:21" x14ac:dyDescent="0.25">
      <c r="A25" s="1"/>
      <c r="B25" s="108" t="s">
        <v>73</v>
      </c>
      <c r="C25" s="117">
        <v>4500459455</v>
      </c>
      <c r="D25" s="114" t="s">
        <v>71</v>
      </c>
      <c r="E25" s="9">
        <v>521725</v>
      </c>
      <c r="F25" s="13" t="s">
        <v>48</v>
      </c>
      <c r="G25" s="13" t="s">
        <v>49</v>
      </c>
      <c r="H25" s="111">
        <v>44222</v>
      </c>
      <c r="I25" s="8"/>
      <c r="J25" s="6"/>
      <c r="K25" s="6">
        <v>116</v>
      </c>
      <c r="L25" s="6">
        <v>280</v>
      </c>
      <c r="M25" s="6">
        <v>295</v>
      </c>
      <c r="N25" s="6">
        <v>154</v>
      </c>
      <c r="O25" s="6">
        <v>55</v>
      </c>
      <c r="P25" s="6"/>
      <c r="Q25" s="6"/>
      <c r="R25" s="6"/>
      <c r="S25" s="6">
        <f>SUM(K25:R25)</f>
        <v>900</v>
      </c>
      <c r="T25" s="19">
        <v>6.23</v>
      </c>
      <c r="U25" s="19">
        <f>T25*S25</f>
        <v>5607</v>
      </c>
    </row>
    <row r="26" spans="1:21" x14ac:dyDescent="0.25">
      <c r="A26" s="1"/>
      <c r="B26" s="109"/>
      <c r="C26" s="115"/>
      <c r="D26" s="115"/>
      <c r="E26" s="9">
        <v>521725</v>
      </c>
      <c r="F26" s="4" t="s">
        <v>52</v>
      </c>
      <c r="G26" s="13" t="s">
        <v>53</v>
      </c>
      <c r="H26" s="112"/>
      <c r="I26" s="8"/>
      <c r="J26" s="6"/>
      <c r="K26" s="6">
        <v>116</v>
      </c>
      <c r="L26" s="6">
        <v>280</v>
      </c>
      <c r="M26" s="6">
        <v>295</v>
      </c>
      <c r="N26" s="6">
        <v>154</v>
      </c>
      <c r="O26" s="6">
        <v>55</v>
      </c>
      <c r="P26" s="6"/>
      <c r="Q26" s="6"/>
      <c r="R26" s="6"/>
      <c r="S26" s="6">
        <f t="shared" ref="S26:S32" si="10">SUM(K26:R26)</f>
        <v>900</v>
      </c>
      <c r="T26" s="19">
        <v>6.52</v>
      </c>
      <c r="U26" s="19">
        <f t="shared" ref="U26:U32" si="11">T26*S26</f>
        <v>5868</v>
      </c>
    </row>
    <row r="27" spans="1:21" x14ac:dyDescent="0.25">
      <c r="A27" s="1"/>
      <c r="B27" s="109"/>
      <c r="C27" s="115"/>
      <c r="D27" s="115"/>
      <c r="E27" s="9">
        <v>521725</v>
      </c>
      <c r="F27" s="4" t="s">
        <v>60</v>
      </c>
      <c r="G27" s="13" t="s">
        <v>61</v>
      </c>
      <c r="H27" s="112"/>
      <c r="I27" s="8"/>
      <c r="J27" s="6"/>
      <c r="K27" s="6"/>
      <c r="L27" s="6"/>
      <c r="M27" s="6"/>
      <c r="N27" s="6"/>
      <c r="O27" s="6"/>
      <c r="P27" s="6"/>
      <c r="Q27" s="6"/>
      <c r="R27" s="6"/>
      <c r="S27" s="6">
        <f t="shared" si="10"/>
        <v>0</v>
      </c>
      <c r="T27" s="19">
        <v>6.09</v>
      </c>
      <c r="U27" s="19">
        <f t="shared" si="11"/>
        <v>0</v>
      </c>
    </row>
    <row r="28" spans="1:21" x14ac:dyDescent="0.25">
      <c r="A28" s="1"/>
      <c r="B28" s="109"/>
      <c r="C28" s="115"/>
      <c r="D28" s="115"/>
      <c r="E28" s="9">
        <v>521725</v>
      </c>
      <c r="F28" s="4" t="s">
        <v>56</v>
      </c>
      <c r="G28" s="13" t="s">
        <v>57</v>
      </c>
      <c r="H28" s="112"/>
      <c r="I28" s="8"/>
      <c r="J28" s="6"/>
      <c r="K28" s="6">
        <v>218</v>
      </c>
      <c r="L28" s="6">
        <v>530</v>
      </c>
      <c r="M28" s="6">
        <v>558</v>
      </c>
      <c r="N28" s="6">
        <v>290</v>
      </c>
      <c r="O28" s="6">
        <v>104</v>
      </c>
      <c r="P28" s="6"/>
      <c r="Q28" s="6"/>
      <c r="R28" s="6"/>
      <c r="S28" s="6">
        <f t="shared" si="10"/>
        <v>1700</v>
      </c>
      <c r="T28" s="19">
        <v>6.57</v>
      </c>
      <c r="U28" s="19">
        <f t="shared" si="11"/>
        <v>11169</v>
      </c>
    </row>
    <row r="29" spans="1:21" x14ac:dyDescent="0.25">
      <c r="A29" s="1"/>
      <c r="B29" s="109"/>
      <c r="C29" s="115"/>
      <c r="D29" s="115"/>
      <c r="E29" s="9">
        <v>521725</v>
      </c>
      <c r="F29" s="4" t="s">
        <v>50</v>
      </c>
      <c r="G29" s="13" t="s">
        <v>51</v>
      </c>
      <c r="H29" s="113"/>
      <c r="I29" s="8"/>
      <c r="J29" s="6"/>
      <c r="K29" s="6"/>
      <c r="L29" s="6"/>
      <c r="M29" s="6"/>
      <c r="N29" s="6"/>
      <c r="O29" s="6"/>
      <c r="P29" s="6"/>
      <c r="Q29" s="6"/>
      <c r="R29" s="6"/>
      <c r="S29" s="6">
        <f t="shared" si="10"/>
        <v>0</v>
      </c>
      <c r="T29" s="19">
        <v>6.19</v>
      </c>
      <c r="U29" s="19">
        <f t="shared" si="11"/>
        <v>0</v>
      </c>
    </row>
    <row r="30" spans="1:21" x14ac:dyDescent="0.25">
      <c r="A30" s="1"/>
      <c r="B30" s="109"/>
      <c r="C30" s="115"/>
      <c r="D30" s="115"/>
      <c r="E30" s="9">
        <v>521725</v>
      </c>
      <c r="F30" s="4" t="s">
        <v>11</v>
      </c>
      <c r="G30" s="13" t="s">
        <v>58</v>
      </c>
      <c r="H30" s="113"/>
      <c r="I30" s="8"/>
      <c r="J30" s="6"/>
      <c r="K30" s="6">
        <v>232</v>
      </c>
      <c r="L30" s="6">
        <v>561</v>
      </c>
      <c r="M30" s="6">
        <v>586</v>
      </c>
      <c r="N30" s="6">
        <v>291</v>
      </c>
      <c r="O30" s="6">
        <v>102</v>
      </c>
      <c r="P30" s="6"/>
      <c r="Q30" s="6"/>
      <c r="R30" s="6"/>
      <c r="S30" s="6">
        <f t="shared" si="10"/>
        <v>1772</v>
      </c>
      <c r="T30" s="19">
        <v>6.13</v>
      </c>
      <c r="U30" s="19">
        <f t="shared" si="11"/>
        <v>10862.36</v>
      </c>
    </row>
    <row r="31" spans="1:21" x14ac:dyDescent="0.25">
      <c r="A31" s="1"/>
      <c r="B31" s="109"/>
      <c r="C31" s="115"/>
      <c r="D31" s="115"/>
      <c r="E31" s="9">
        <v>521725</v>
      </c>
      <c r="F31" s="4" t="s">
        <v>54</v>
      </c>
      <c r="G31" s="13" t="s">
        <v>55</v>
      </c>
      <c r="H31" s="113"/>
      <c r="I31" s="8"/>
      <c r="J31" s="6"/>
      <c r="K31" s="6">
        <v>199</v>
      </c>
      <c r="L31" s="6">
        <v>482</v>
      </c>
      <c r="M31" s="6">
        <v>508</v>
      </c>
      <c r="N31" s="6">
        <v>264</v>
      </c>
      <c r="O31" s="6">
        <v>94</v>
      </c>
      <c r="P31" s="6"/>
      <c r="Q31" s="6"/>
      <c r="R31" s="6"/>
      <c r="S31" s="6">
        <f t="shared" si="10"/>
        <v>1547</v>
      </c>
      <c r="T31" s="19">
        <v>6.48</v>
      </c>
      <c r="U31" s="19">
        <f t="shared" si="11"/>
        <v>10024.560000000001</v>
      </c>
    </row>
    <row r="32" spans="1:21" x14ac:dyDescent="0.25">
      <c r="A32" s="1"/>
      <c r="B32" s="109"/>
      <c r="C32" s="115"/>
      <c r="D32" s="116"/>
      <c r="E32" s="9">
        <v>521725</v>
      </c>
      <c r="F32" s="4" t="s">
        <v>28</v>
      </c>
      <c r="G32" s="13" t="s">
        <v>59</v>
      </c>
      <c r="H32" s="113"/>
      <c r="I32" s="8"/>
      <c r="J32" s="6"/>
      <c r="K32" s="6"/>
      <c r="L32" s="6"/>
      <c r="M32" s="6"/>
      <c r="N32" s="6"/>
      <c r="O32" s="6"/>
      <c r="P32" s="6"/>
      <c r="Q32" s="6"/>
      <c r="R32" s="6"/>
      <c r="S32" s="6">
        <f t="shared" si="10"/>
        <v>0</v>
      </c>
      <c r="T32" s="19">
        <v>6.46</v>
      </c>
      <c r="U32" s="19">
        <f t="shared" si="11"/>
        <v>0</v>
      </c>
    </row>
    <row r="33" spans="1:21" x14ac:dyDescent="0.25">
      <c r="A33" s="1"/>
      <c r="B33" s="109"/>
      <c r="C33" s="115"/>
      <c r="D33" s="11"/>
      <c r="E33" s="10" t="s">
        <v>10</v>
      </c>
      <c r="F33" s="10"/>
      <c r="G33" s="10"/>
      <c r="H33" s="113"/>
      <c r="I33" s="11">
        <f>SUM(I31:I31)</f>
        <v>0</v>
      </c>
      <c r="J33" s="12"/>
      <c r="K33" s="12">
        <f t="shared" ref="K33:S33" si="12">SUM(K25:K32)</f>
        <v>881</v>
      </c>
      <c r="L33" s="12">
        <f t="shared" si="12"/>
        <v>2133</v>
      </c>
      <c r="M33" s="12">
        <f t="shared" si="12"/>
        <v>2242</v>
      </c>
      <c r="N33" s="12">
        <f t="shared" si="12"/>
        <v>1153</v>
      </c>
      <c r="O33" s="12">
        <f t="shared" si="12"/>
        <v>410</v>
      </c>
      <c r="P33" s="12">
        <f t="shared" si="12"/>
        <v>0</v>
      </c>
      <c r="Q33" s="12">
        <f t="shared" si="12"/>
        <v>0</v>
      </c>
      <c r="R33" s="12">
        <f t="shared" si="12"/>
        <v>0</v>
      </c>
      <c r="S33" s="12">
        <f t="shared" si="12"/>
        <v>6819</v>
      </c>
      <c r="T33" s="12"/>
      <c r="U33" s="23">
        <f>SUM(U25:U32)</f>
        <v>43530.92</v>
      </c>
    </row>
    <row r="34" spans="1:21" x14ac:dyDescent="0.25">
      <c r="A34" s="1"/>
      <c r="B34" s="109"/>
      <c r="C34" s="115"/>
      <c r="D34" s="114" t="s">
        <v>72</v>
      </c>
      <c r="E34" s="9">
        <v>529690</v>
      </c>
      <c r="F34" s="13" t="s">
        <v>48</v>
      </c>
      <c r="G34" s="13" t="s">
        <v>62</v>
      </c>
      <c r="H34" s="113"/>
      <c r="I34" s="8"/>
      <c r="J34" s="6"/>
      <c r="K34" s="6"/>
      <c r="L34" s="6"/>
      <c r="M34" s="6"/>
      <c r="N34" s="6"/>
      <c r="O34" s="6"/>
      <c r="P34" s="6"/>
      <c r="Q34" s="6"/>
      <c r="R34" s="6"/>
      <c r="S34" s="6">
        <f t="shared" ref="S34:S41" si="13">SUM(K34:R34)</f>
        <v>0</v>
      </c>
      <c r="T34" s="19">
        <v>7.55</v>
      </c>
      <c r="U34" s="19">
        <f t="shared" ref="U34:U41" si="14">T34*S34</f>
        <v>0</v>
      </c>
    </row>
    <row r="35" spans="1:21" x14ac:dyDescent="0.25">
      <c r="A35" s="1"/>
      <c r="B35" s="109"/>
      <c r="C35" s="115"/>
      <c r="D35" s="115"/>
      <c r="E35" s="9">
        <v>529690</v>
      </c>
      <c r="F35" s="4" t="s">
        <v>52</v>
      </c>
      <c r="G35" s="13" t="s">
        <v>63</v>
      </c>
      <c r="H35" s="113"/>
      <c r="I35" s="8"/>
      <c r="J35" s="6"/>
      <c r="K35" s="6"/>
      <c r="L35" s="6"/>
      <c r="M35" s="6"/>
      <c r="N35" s="6"/>
      <c r="O35" s="6"/>
      <c r="P35" s="6"/>
      <c r="Q35" s="6"/>
      <c r="R35" s="6"/>
      <c r="S35" s="6">
        <f t="shared" si="13"/>
        <v>0</v>
      </c>
      <c r="T35" s="19">
        <v>7.95</v>
      </c>
      <c r="U35" s="19">
        <f t="shared" si="14"/>
        <v>0</v>
      </c>
    </row>
    <row r="36" spans="1:21" x14ac:dyDescent="0.25">
      <c r="A36" s="1"/>
      <c r="B36" s="109"/>
      <c r="C36" s="115"/>
      <c r="D36" s="115"/>
      <c r="E36" s="9">
        <v>529690</v>
      </c>
      <c r="F36" s="4" t="s">
        <v>60</v>
      </c>
      <c r="G36" s="13" t="s">
        <v>64</v>
      </c>
      <c r="H36" s="113"/>
      <c r="I36" s="8"/>
      <c r="J36" s="6"/>
      <c r="K36" s="6"/>
      <c r="L36" s="6"/>
      <c r="M36" s="6"/>
      <c r="N36" s="6"/>
      <c r="O36" s="6"/>
      <c r="P36" s="6"/>
      <c r="Q36" s="6"/>
      <c r="R36" s="6"/>
      <c r="S36" s="6">
        <f t="shared" si="13"/>
        <v>0</v>
      </c>
      <c r="T36" s="19">
        <v>6.54</v>
      </c>
      <c r="U36" s="19">
        <f t="shared" si="14"/>
        <v>0</v>
      </c>
    </row>
    <row r="37" spans="1:21" x14ac:dyDescent="0.25">
      <c r="A37" s="1"/>
      <c r="B37" s="109"/>
      <c r="C37" s="115"/>
      <c r="D37" s="115"/>
      <c r="E37" s="9">
        <v>529690</v>
      </c>
      <c r="F37" s="4" t="s">
        <v>56</v>
      </c>
      <c r="G37" s="13" t="s">
        <v>65</v>
      </c>
      <c r="H37" s="113"/>
      <c r="I37" s="8"/>
      <c r="J37" s="6"/>
      <c r="K37" s="6"/>
      <c r="L37" s="6"/>
      <c r="M37" s="6"/>
      <c r="N37" s="6"/>
      <c r="O37" s="6"/>
      <c r="P37" s="6"/>
      <c r="Q37" s="6"/>
      <c r="R37" s="6"/>
      <c r="S37" s="6">
        <f t="shared" si="13"/>
        <v>0</v>
      </c>
      <c r="T37" s="19">
        <v>8</v>
      </c>
      <c r="U37" s="19">
        <f t="shared" si="14"/>
        <v>0</v>
      </c>
    </row>
    <row r="38" spans="1:21" x14ac:dyDescent="0.25">
      <c r="A38" s="1"/>
      <c r="B38" s="109"/>
      <c r="C38" s="115"/>
      <c r="D38" s="115"/>
      <c r="E38" s="9">
        <v>529690</v>
      </c>
      <c r="F38" s="4" t="s">
        <v>50</v>
      </c>
      <c r="G38" s="13" t="s">
        <v>66</v>
      </c>
      <c r="H38" s="113"/>
      <c r="I38" s="8"/>
      <c r="J38" s="6"/>
      <c r="K38" s="6"/>
      <c r="L38" s="6"/>
      <c r="M38" s="6"/>
      <c r="N38" s="6"/>
      <c r="O38" s="6"/>
      <c r="P38" s="6"/>
      <c r="Q38" s="6"/>
      <c r="R38" s="6"/>
      <c r="S38" s="6">
        <f t="shared" si="13"/>
        <v>0</v>
      </c>
      <c r="T38" s="19">
        <v>6.65</v>
      </c>
      <c r="U38" s="19">
        <f t="shared" si="14"/>
        <v>0</v>
      </c>
    </row>
    <row r="39" spans="1:21" x14ac:dyDescent="0.25">
      <c r="A39" s="1"/>
      <c r="B39" s="109"/>
      <c r="C39" s="115"/>
      <c r="D39" s="115"/>
      <c r="E39" s="9">
        <v>529690</v>
      </c>
      <c r="F39" s="4" t="s">
        <v>11</v>
      </c>
      <c r="G39" s="13" t="s">
        <v>67</v>
      </c>
      <c r="H39" s="113"/>
      <c r="I39" s="7"/>
      <c r="J39" s="6"/>
      <c r="K39" s="6"/>
      <c r="L39" s="6"/>
      <c r="M39" s="6"/>
      <c r="N39" s="6"/>
      <c r="O39" s="6"/>
      <c r="P39" s="6"/>
      <c r="Q39" s="6"/>
      <c r="R39" s="6"/>
      <c r="S39" s="6">
        <f t="shared" si="13"/>
        <v>0</v>
      </c>
      <c r="T39" s="19">
        <v>7.4</v>
      </c>
      <c r="U39" s="19">
        <f t="shared" si="14"/>
        <v>0</v>
      </c>
    </row>
    <row r="40" spans="1:21" s="16" customFormat="1" x14ac:dyDescent="0.25">
      <c r="A40" s="20"/>
      <c r="B40" s="109"/>
      <c r="C40" s="115"/>
      <c r="D40" s="115"/>
      <c r="E40" s="9">
        <v>529690</v>
      </c>
      <c r="F40" s="4" t="s">
        <v>54</v>
      </c>
      <c r="G40" s="13" t="s">
        <v>68</v>
      </c>
      <c r="H40" s="113"/>
      <c r="I40" s="14"/>
      <c r="J40" s="15"/>
      <c r="K40" s="15"/>
      <c r="L40" s="15"/>
      <c r="M40" s="15"/>
      <c r="N40" s="15"/>
      <c r="O40" s="6"/>
      <c r="P40" s="6"/>
      <c r="Q40" s="6"/>
      <c r="R40" s="6"/>
      <c r="S40" s="6">
        <f t="shared" si="13"/>
        <v>0</v>
      </c>
      <c r="T40" s="19">
        <v>7.88</v>
      </c>
      <c r="U40" s="19">
        <f t="shared" si="14"/>
        <v>0</v>
      </c>
    </row>
    <row r="41" spans="1:21" x14ac:dyDescent="0.25">
      <c r="A41" s="1"/>
      <c r="B41" s="109"/>
      <c r="C41" s="116"/>
      <c r="D41" s="116"/>
      <c r="E41" s="9">
        <v>529690</v>
      </c>
      <c r="F41" s="4" t="s">
        <v>28</v>
      </c>
      <c r="G41" s="13" t="s">
        <v>69</v>
      </c>
      <c r="H41" s="7" t="s">
        <v>12</v>
      </c>
      <c r="I41" s="8"/>
      <c r="J41" s="6"/>
      <c r="K41" s="6"/>
      <c r="L41" s="6"/>
      <c r="M41" s="6"/>
      <c r="N41" s="6"/>
      <c r="O41" s="6"/>
      <c r="P41" s="6"/>
      <c r="Q41" s="6"/>
      <c r="R41" s="6"/>
      <c r="S41" s="6">
        <f t="shared" si="13"/>
        <v>0</v>
      </c>
      <c r="T41" s="19">
        <v>7.85</v>
      </c>
      <c r="U41" s="19">
        <f t="shared" si="14"/>
        <v>0</v>
      </c>
    </row>
    <row r="42" spans="1:21" x14ac:dyDescent="0.25">
      <c r="A42" s="1"/>
      <c r="B42" s="109"/>
      <c r="C42" s="11" t="s">
        <v>13</v>
      </c>
      <c r="D42" s="11"/>
      <c r="E42" s="10" t="s">
        <v>10</v>
      </c>
      <c r="F42" s="10"/>
      <c r="G42" s="10"/>
      <c r="H42" s="53" t="s">
        <v>14</v>
      </c>
      <c r="I42" s="11">
        <f>SUM(I40:I40)</f>
        <v>0</v>
      </c>
      <c r="J42" s="12">
        <f>SUM(J25:J41)</f>
        <v>0</v>
      </c>
      <c r="K42" s="12">
        <f t="shared" ref="K42:S42" si="15">SUM(K34:K41)</f>
        <v>0</v>
      </c>
      <c r="L42" s="12">
        <f t="shared" si="15"/>
        <v>0</v>
      </c>
      <c r="M42" s="12">
        <f t="shared" si="15"/>
        <v>0</v>
      </c>
      <c r="N42" s="12">
        <f t="shared" si="15"/>
        <v>0</v>
      </c>
      <c r="O42" s="12">
        <f t="shared" si="15"/>
        <v>0</v>
      </c>
      <c r="P42" s="12">
        <f t="shared" si="15"/>
        <v>0</v>
      </c>
      <c r="Q42" s="12">
        <f t="shared" si="15"/>
        <v>0</v>
      </c>
      <c r="R42" s="12">
        <f t="shared" si="15"/>
        <v>0</v>
      </c>
      <c r="S42" s="12">
        <f t="shared" si="15"/>
        <v>0</v>
      </c>
      <c r="T42" s="12"/>
      <c r="U42" s="23">
        <f>SUM(U34:U41)</f>
        <v>0</v>
      </c>
    </row>
    <row r="43" spans="1:21" x14ac:dyDescent="0.25">
      <c r="A43" s="1"/>
      <c r="B43" s="110"/>
      <c r="C43" s="18"/>
      <c r="D43" s="18"/>
      <c r="E43" s="18"/>
      <c r="F43" s="21" t="s">
        <v>16</v>
      </c>
      <c r="G43" s="21" t="s">
        <v>16</v>
      </c>
      <c r="H43" s="54"/>
      <c r="I43" s="17">
        <f>SUM(I42)</f>
        <v>0</v>
      </c>
      <c r="J43" s="17">
        <f t="shared" ref="J43" si="16">SUM(J42)</f>
        <v>0</v>
      </c>
      <c r="K43" s="22">
        <f t="shared" ref="K43:U43" si="17">SUM(K42,K33)</f>
        <v>881</v>
      </c>
      <c r="L43" s="22">
        <f t="shared" si="17"/>
        <v>2133</v>
      </c>
      <c r="M43" s="22">
        <f t="shared" si="17"/>
        <v>2242</v>
      </c>
      <c r="N43" s="22">
        <f t="shared" si="17"/>
        <v>1153</v>
      </c>
      <c r="O43" s="22">
        <f t="shared" si="17"/>
        <v>410</v>
      </c>
      <c r="P43" s="22">
        <f t="shared" si="17"/>
        <v>0</v>
      </c>
      <c r="Q43" s="22">
        <f t="shared" si="17"/>
        <v>0</v>
      </c>
      <c r="R43" s="22">
        <f t="shared" si="17"/>
        <v>0</v>
      </c>
      <c r="S43" s="22">
        <f t="shared" si="17"/>
        <v>6819</v>
      </c>
      <c r="T43" s="17">
        <f t="shared" si="17"/>
        <v>0</v>
      </c>
      <c r="U43" s="24">
        <f t="shared" si="17"/>
        <v>43530.92</v>
      </c>
    </row>
    <row r="45" spans="1:21" s="31" customFormat="1" x14ac:dyDescent="0.25">
      <c r="A45" s="25"/>
      <c r="B45" s="26"/>
      <c r="C45" s="27"/>
      <c r="D45" s="27"/>
      <c r="E45" s="27"/>
      <c r="F45" s="26"/>
      <c r="G45" s="26"/>
      <c r="H45" s="55"/>
      <c r="I45" s="28"/>
      <c r="J45" s="28"/>
      <c r="K45" s="29"/>
      <c r="L45" s="29"/>
      <c r="M45" s="29"/>
      <c r="N45" s="29"/>
      <c r="O45" s="29"/>
      <c r="P45" s="29"/>
      <c r="Q45" s="29"/>
      <c r="R45" s="29"/>
      <c r="S45" s="29"/>
      <c r="T45" s="28"/>
      <c r="U45" s="30"/>
    </row>
    <row r="46" spans="1:21" s="31" customFormat="1" x14ac:dyDescent="0.25">
      <c r="A46" s="25"/>
      <c r="B46" s="26"/>
      <c r="C46" s="27"/>
      <c r="D46" s="27"/>
      <c r="E46" s="27"/>
      <c r="F46" s="26"/>
      <c r="G46" s="26"/>
      <c r="H46" s="55"/>
      <c r="I46" s="28"/>
      <c r="J46" s="28"/>
      <c r="K46" s="29"/>
      <c r="L46" s="29"/>
      <c r="M46" s="29"/>
      <c r="N46" s="29"/>
      <c r="O46" s="29"/>
      <c r="P46" s="29"/>
      <c r="Q46" s="29"/>
      <c r="R46" s="29"/>
      <c r="S46" s="29"/>
      <c r="T46" s="28"/>
      <c r="U46" s="30"/>
    </row>
    <row r="48" spans="1:21" x14ac:dyDescent="0.25">
      <c r="A48" s="1"/>
      <c r="B48" s="32" t="s">
        <v>15</v>
      </c>
      <c r="C48" s="33" t="s">
        <v>2</v>
      </c>
      <c r="D48" s="33" t="s">
        <v>19</v>
      </c>
      <c r="E48" s="32" t="s">
        <v>0</v>
      </c>
      <c r="F48" s="32" t="s">
        <v>1</v>
      </c>
      <c r="G48" s="32" t="s">
        <v>34</v>
      </c>
      <c r="H48" s="56" t="s">
        <v>3</v>
      </c>
      <c r="I48" s="33" t="s">
        <v>18</v>
      </c>
      <c r="J48" s="33" t="s">
        <v>4</v>
      </c>
      <c r="K48" s="33" t="s">
        <v>5</v>
      </c>
      <c r="L48" s="33" t="s">
        <v>6</v>
      </c>
      <c r="M48" s="33" t="s">
        <v>7</v>
      </c>
      <c r="N48" s="33" t="s">
        <v>8</v>
      </c>
      <c r="O48" s="33" t="s">
        <v>9</v>
      </c>
      <c r="P48" s="33" t="s">
        <v>29</v>
      </c>
      <c r="Q48" s="33" t="s">
        <v>30</v>
      </c>
      <c r="R48" s="33" t="s">
        <v>31</v>
      </c>
      <c r="S48" s="34" t="s">
        <v>10</v>
      </c>
      <c r="T48" s="34" t="s">
        <v>33</v>
      </c>
      <c r="U48" s="34" t="s">
        <v>32</v>
      </c>
    </row>
    <row r="49" spans="1:21" x14ac:dyDescent="0.25">
      <c r="A49" s="1"/>
      <c r="B49" s="35" t="s">
        <v>73</v>
      </c>
      <c r="C49" s="118" t="s">
        <v>74</v>
      </c>
      <c r="D49" s="102" t="s">
        <v>71</v>
      </c>
      <c r="E49" s="36">
        <v>521725</v>
      </c>
      <c r="F49" s="37" t="s">
        <v>48</v>
      </c>
      <c r="G49" s="37" t="s">
        <v>49</v>
      </c>
      <c r="H49" s="105"/>
      <c r="I49" s="38"/>
      <c r="J49" s="34"/>
      <c r="K49" s="34">
        <f>K4+K25</f>
        <v>116</v>
      </c>
      <c r="L49" s="34">
        <f t="shared" ref="L49:O49" si="18">L4+L25</f>
        <v>280</v>
      </c>
      <c r="M49" s="34">
        <f t="shared" si="18"/>
        <v>295</v>
      </c>
      <c r="N49" s="34">
        <f t="shared" si="18"/>
        <v>154</v>
      </c>
      <c r="O49" s="34">
        <f t="shared" si="18"/>
        <v>55</v>
      </c>
      <c r="P49" s="34"/>
      <c r="Q49" s="34"/>
      <c r="R49" s="34"/>
      <c r="S49" s="34">
        <f>SUM(K49:R49)</f>
        <v>900</v>
      </c>
      <c r="T49" s="39">
        <v>6.23</v>
      </c>
      <c r="U49" s="39">
        <f>T49*S49</f>
        <v>5607</v>
      </c>
    </row>
    <row r="50" spans="1:21" x14ac:dyDescent="0.25">
      <c r="A50" s="1"/>
      <c r="B50" s="35"/>
      <c r="C50" s="119"/>
      <c r="D50" s="103"/>
      <c r="E50" s="36">
        <v>521725</v>
      </c>
      <c r="F50" s="32" t="s">
        <v>52</v>
      </c>
      <c r="G50" s="37" t="s">
        <v>53</v>
      </c>
      <c r="H50" s="106"/>
      <c r="I50" s="38"/>
      <c r="J50" s="34"/>
      <c r="K50" s="34">
        <f t="shared" ref="K50:O50" si="19">K5+K26</f>
        <v>116</v>
      </c>
      <c r="L50" s="34">
        <f t="shared" si="19"/>
        <v>280</v>
      </c>
      <c r="M50" s="34">
        <f t="shared" si="19"/>
        <v>295</v>
      </c>
      <c r="N50" s="34">
        <f t="shared" si="19"/>
        <v>154</v>
      </c>
      <c r="O50" s="34">
        <f t="shared" si="19"/>
        <v>55</v>
      </c>
      <c r="P50" s="34"/>
      <c r="Q50" s="34"/>
      <c r="R50" s="34"/>
      <c r="S50" s="34">
        <f t="shared" ref="S50:S56" si="20">SUM(K50:R50)</f>
        <v>900</v>
      </c>
      <c r="T50" s="39">
        <v>6.52</v>
      </c>
      <c r="U50" s="39">
        <f t="shared" ref="U50:U56" si="21">T50*S50</f>
        <v>5868</v>
      </c>
    </row>
    <row r="51" spans="1:21" x14ac:dyDescent="0.25">
      <c r="A51" s="1"/>
      <c r="B51" s="35"/>
      <c r="C51" s="119"/>
      <c r="D51" s="103"/>
      <c r="E51" s="36">
        <v>521725</v>
      </c>
      <c r="F51" s="32" t="s">
        <v>60</v>
      </c>
      <c r="G51" s="37" t="s">
        <v>61</v>
      </c>
      <c r="H51" s="106"/>
      <c r="I51" s="38"/>
      <c r="J51" s="34"/>
      <c r="K51" s="34">
        <f t="shared" ref="K51:O51" si="22">K6+K27</f>
        <v>0</v>
      </c>
      <c r="L51" s="34">
        <f t="shared" si="22"/>
        <v>0</v>
      </c>
      <c r="M51" s="34">
        <f t="shared" si="22"/>
        <v>0</v>
      </c>
      <c r="N51" s="34">
        <f t="shared" si="22"/>
        <v>0</v>
      </c>
      <c r="O51" s="34">
        <f t="shared" si="22"/>
        <v>0</v>
      </c>
      <c r="P51" s="34"/>
      <c r="Q51" s="34"/>
      <c r="R51" s="34"/>
      <c r="S51" s="34">
        <f t="shared" si="20"/>
        <v>0</v>
      </c>
      <c r="T51" s="39">
        <v>6.09</v>
      </c>
      <c r="U51" s="39">
        <f t="shared" si="21"/>
        <v>0</v>
      </c>
    </row>
    <row r="52" spans="1:21" x14ac:dyDescent="0.25">
      <c r="A52" s="1"/>
      <c r="B52" s="35"/>
      <c r="C52" s="119"/>
      <c r="D52" s="103"/>
      <c r="E52" s="36">
        <v>521725</v>
      </c>
      <c r="F52" s="32" t="s">
        <v>56</v>
      </c>
      <c r="G52" s="37" t="s">
        <v>57</v>
      </c>
      <c r="H52" s="106"/>
      <c r="I52" s="38"/>
      <c r="J52" s="34"/>
      <c r="K52" s="34">
        <f t="shared" ref="K52:O52" si="23">K7+K28</f>
        <v>218</v>
      </c>
      <c r="L52" s="34">
        <f t="shared" si="23"/>
        <v>530</v>
      </c>
      <c r="M52" s="34">
        <f t="shared" si="23"/>
        <v>558</v>
      </c>
      <c r="N52" s="34">
        <f t="shared" si="23"/>
        <v>290</v>
      </c>
      <c r="O52" s="34">
        <f t="shared" si="23"/>
        <v>104</v>
      </c>
      <c r="P52" s="34"/>
      <c r="Q52" s="34"/>
      <c r="R52" s="34"/>
      <c r="S52" s="34">
        <f t="shared" si="20"/>
        <v>1700</v>
      </c>
      <c r="T52" s="39">
        <v>6.57</v>
      </c>
      <c r="U52" s="39">
        <f t="shared" si="21"/>
        <v>11169</v>
      </c>
    </row>
    <row r="53" spans="1:21" x14ac:dyDescent="0.25">
      <c r="A53" s="1"/>
      <c r="B53" s="35"/>
      <c r="C53" s="119"/>
      <c r="D53" s="103"/>
      <c r="E53" s="36">
        <v>521725</v>
      </c>
      <c r="F53" s="32" t="s">
        <v>50</v>
      </c>
      <c r="G53" s="37" t="s">
        <v>51</v>
      </c>
      <c r="H53" s="107"/>
      <c r="I53" s="38"/>
      <c r="J53" s="34"/>
      <c r="K53" s="34">
        <f t="shared" ref="K53:O53" si="24">K8+K29</f>
        <v>117</v>
      </c>
      <c r="L53" s="34">
        <f t="shared" si="24"/>
        <v>282</v>
      </c>
      <c r="M53" s="34">
        <f t="shared" si="24"/>
        <v>298</v>
      </c>
      <c r="N53" s="34">
        <f t="shared" si="24"/>
        <v>154</v>
      </c>
      <c r="O53" s="34">
        <f t="shared" si="24"/>
        <v>54</v>
      </c>
      <c r="P53" s="34"/>
      <c r="Q53" s="34"/>
      <c r="R53" s="34"/>
      <c r="S53" s="34">
        <f t="shared" si="20"/>
        <v>905</v>
      </c>
      <c r="T53" s="39">
        <v>6.19</v>
      </c>
      <c r="U53" s="39">
        <f t="shared" si="21"/>
        <v>5601.9500000000007</v>
      </c>
    </row>
    <row r="54" spans="1:21" x14ac:dyDescent="0.25">
      <c r="A54" s="1"/>
      <c r="B54" s="35"/>
      <c r="C54" s="119"/>
      <c r="D54" s="103"/>
      <c r="E54" s="36">
        <v>521725</v>
      </c>
      <c r="F54" s="32" t="s">
        <v>11</v>
      </c>
      <c r="G54" s="37" t="s">
        <v>58</v>
      </c>
      <c r="H54" s="107"/>
      <c r="I54" s="38"/>
      <c r="J54" s="34"/>
      <c r="K54" s="34">
        <f t="shared" ref="K54:O54" si="25">K9+K30</f>
        <v>387</v>
      </c>
      <c r="L54" s="34">
        <f t="shared" si="25"/>
        <v>937</v>
      </c>
      <c r="M54" s="34">
        <f t="shared" si="25"/>
        <v>977</v>
      </c>
      <c r="N54" s="34">
        <f t="shared" si="25"/>
        <v>481</v>
      </c>
      <c r="O54" s="34">
        <f t="shared" si="25"/>
        <v>168</v>
      </c>
      <c r="P54" s="34"/>
      <c r="Q54" s="34"/>
      <c r="R54" s="34"/>
      <c r="S54" s="34">
        <f t="shared" si="20"/>
        <v>2950</v>
      </c>
      <c r="T54" s="39">
        <v>6.13</v>
      </c>
      <c r="U54" s="39">
        <f t="shared" si="21"/>
        <v>18083.5</v>
      </c>
    </row>
    <row r="55" spans="1:21" x14ac:dyDescent="0.25">
      <c r="A55" s="1"/>
      <c r="B55" s="35"/>
      <c r="C55" s="119"/>
      <c r="D55" s="103"/>
      <c r="E55" s="36">
        <v>521725</v>
      </c>
      <c r="F55" s="32" t="s">
        <v>54</v>
      </c>
      <c r="G55" s="37" t="s">
        <v>55</v>
      </c>
      <c r="H55" s="107"/>
      <c r="I55" s="38"/>
      <c r="J55" s="34"/>
      <c r="K55" s="34">
        <f t="shared" ref="K55:O55" si="26">K10+K31</f>
        <v>328</v>
      </c>
      <c r="L55" s="34">
        <f t="shared" si="26"/>
        <v>794</v>
      </c>
      <c r="M55" s="34">
        <f t="shared" si="26"/>
        <v>838</v>
      </c>
      <c r="N55" s="34">
        <f t="shared" si="26"/>
        <v>435</v>
      </c>
      <c r="O55" s="34">
        <f t="shared" si="26"/>
        <v>155</v>
      </c>
      <c r="P55" s="34"/>
      <c r="Q55" s="34"/>
      <c r="R55" s="34"/>
      <c r="S55" s="34">
        <f t="shared" si="20"/>
        <v>2550</v>
      </c>
      <c r="T55" s="39">
        <v>6.48</v>
      </c>
      <c r="U55" s="39">
        <f t="shared" si="21"/>
        <v>16524</v>
      </c>
    </row>
    <row r="56" spans="1:21" x14ac:dyDescent="0.25">
      <c r="A56" s="1"/>
      <c r="B56" s="35"/>
      <c r="C56" s="119"/>
      <c r="D56" s="104"/>
      <c r="E56" s="36">
        <v>521725</v>
      </c>
      <c r="F56" s="32" t="s">
        <v>28</v>
      </c>
      <c r="G56" s="37" t="s">
        <v>59</v>
      </c>
      <c r="H56" s="107"/>
      <c r="I56" s="38"/>
      <c r="J56" s="34"/>
      <c r="K56" s="34">
        <f t="shared" ref="K56:O57" si="27">K11+K32</f>
        <v>0</v>
      </c>
      <c r="L56" s="34">
        <f t="shared" si="27"/>
        <v>0</v>
      </c>
      <c r="M56" s="34">
        <f t="shared" si="27"/>
        <v>0</v>
      </c>
      <c r="N56" s="34">
        <f t="shared" si="27"/>
        <v>0</v>
      </c>
      <c r="O56" s="34">
        <f t="shared" si="27"/>
        <v>0</v>
      </c>
      <c r="P56" s="34"/>
      <c r="Q56" s="34"/>
      <c r="R56" s="34"/>
      <c r="S56" s="34">
        <f t="shared" si="20"/>
        <v>0</v>
      </c>
      <c r="T56" s="39">
        <v>6.46</v>
      </c>
      <c r="U56" s="39">
        <f t="shared" si="21"/>
        <v>0</v>
      </c>
    </row>
    <row r="57" spans="1:21" x14ac:dyDescent="0.25">
      <c r="A57" s="1"/>
      <c r="B57" s="40"/>
      <c r="C57" s="119"/>
      <c r="D57" s="33"/>
      <c r="E57" s="32" t="s">
        <v>10</v>
      </c>
      <c r="F57" s="32"/>
      <c r="G57" s="32"/>
      <c r="H57" s="107"/>
      <c r="I57" s="33">
        <f>SUM(I55:I55)</f>
        <v>0</v>
      </c>
      <c r="J57" s="34"/>
      <c r="K57" s="34">
        <f>K12+K33</f>
        <v>1282</v>
      </c>
      <c r="L57" s="34">
        <f t="shared" si="27"/>
        <v>3103</v>
      </c>
      <c r="M57" s="34">
        <f t="shared" si="27"/>
        <v>3261</v>
      </c>
      <c r="N57" s="34">
        <f t="shared" si="27"/>
        <v>1668</v>
      </c>
      <c r="O57" s="34">
        <f t="shared" si="27"/>
        <v>591</v>
      </c>
      <c r="P57" s="34">
        <f t="shared" ref="P57" si="28">SUM(P49:P56)</f>
        <v>0</v>
      </c>
      <c r="Q57" s="34">
        <f t="shared" ref="Q57" si="29">SUM(Q49:Q56)</f>
        <v>0</v>
      </c>
      <c r="R57" s="34">
        <f t="shared" ref="R57" si="30">SUM(R49:R56)</f>
        <v>0</v>
      </c>
      <c r="S57" s="34">
        <f t="shared" ref="S57" si="31">SUM(S49:S56)</f>
        <v>9905</v>
      </c>
      <c r="T57" s="34"/>
      <c r="U57" s="41">
        <f>SUM(U49:U56)</f>
        <v>62853.45</v>
      </c>
    </row>
    <row r="58" spans="1:21" x14ac:dyDescent="0.25">
      <c r="A58" s="1"/>
      <c r="B58" s="42"/>
      <c r="C58" s="119"/>
      <c r="D58" s="102" t="s">
        <v>72</v>
      </c>
      <c r="E58" s="36">
        <v>529690</v>
      </c>
      <c r="F58" s="37" t="s">
        <v>48</v>
      </c>
      <c r="G58" s="37" t="s">
        <v>62</v>
      </c>
      <c r="H58" s="107"/>
      <c r="I58" s="38"/>
      <c r="J58" s="34"/>
      <c r="K58" s="34"/>
      <c r="L58" s="34"/>
      <c r="M58" s="34"/>
      <c r="N58" s="34"/>
      <c r="O58" s="34"/>
      <c r="P58" s="34">
        <f>P13+P34</f>
        <v>0</v>
      </c>
      <c r="Q58" s="34">
        <f t="shared" ref="Q58:R58" si="32">Q13+Q34</f>
        <v>0</v>
      </c>
      <c r="R58" s="34">
        <f t="shared" si="32"/>
        <v>0</v>
      </c>
      <c r="S58" s="34">
        <f t="shared" ref="S58:S65" si="33">SUM(K58:R58)</f>
        <v>0</v>
      </c>
      <c r="T58" s="39">
        <v>7.55</v>
      </c>
      <c r="U58" s="39">
        <f t="shared" ref="U58:U65" si="34">T58*S58</f>
        <v>0</v>
      </c>
    </row>
    <row r="59" spans="1:21" x14ac:dyDescent="0.25">
      <c r="A59" s="1"/>
      <c r="B59" s="43"/>
      <c r="C59" s="119"/>
      <c r="D59" s="103"/>
      <c r="E59" s="36">
        <v>529690</v>
      </c>
      <c r="F59" s="32" t="s">
        <v>52</v>
      </c>
      <c r="G59" s="37" t="s">
        <v>63</v>
      </c>
      <c r="H59" s="107"/>
      <c r="I59" s="38"/>
      <c r="J59" s="34"/>
      <c r="K59" s="34"/>
      <c r="L59" s="34"/>
      <c r="M59" s="34"/>
      <c r="N59" s="34"/>
      <c r="O59" s="34"/>
      <c r="P59" s="34">
        <f t="shared" ref="P59:P66" si="35">P14+P35</f>
        <v>0</v>
      </c>
      <c r="Q59" s="34">
        <f t="shared" ref="Q59:R59" si="36">Q14+Q35</f>
        <v>0</v>
      </c>
      <c r="R59" s="34">
        <f t="shared" si="36"/>
        <v>0</v>
      </c>
      <c r="S59" s="34">
        <f t="shared" si="33"/>
        <v>0</v>
      </c>
      <c r="T59" s="39">
        <v>7.95</v>
      </c>
      <c r="U59" s="39">
        <f t="shared" si="34"/>
        <v>0</v>
      </c>
    </row>
    <row r="60" spans="1:21" x14ac:dyDescent="0.25">
      <c r="A60" s="1"/>
      <c r="B60" s="43"/>
      <c r="C60" s="119"/>
      <c r="D60" s="103"/>
      <c r="E60" s="36">
        <v>529690</v>
      </c>
      <c r="F60" s="32" t="s">
        <v>60</v>
      </c>
      <c r="G60" s="37" t="s">
        <v>64</v>
      </c>
      <c r="H60" s="107"/>
      <c r="I60" s="38"/>
      <c r="J60" s="34"/>
      <c r="K60" s="34"/>
      <c r="L60" s="34"/>
      <c r="M60" s="34"/>
      <c r="N60" s="34"/>
      <c r="O60" s="34"/>
      <c r="P60" s="34">
        <f t="shared" si="35"/>
        <v>0</v>
      </c>
      <c r="Q60" s="34">
        <f t="shared" ref="Q60:R60" si="37">Q15+Q36</f>
        <v>0</v>
      </c>
      <c r="R60" s="34">
        <f t="shared" si="37"/>
        <v>0</v>
      </c>
      <c r="S60" s="34">
        <f t="shared" si="33"/>
        <v>0</v>
      </c>
      <c r="T60" s="39">
        <v>6.54</v>
      </c>
      <c r="U60" s="39">
        <f t="shared" si="34"/>
        <v>0</v>
      </c>
    </row>
    <row r="61" spans="1:21" x14ac:dyDescent="0.25">
      <c r="A61" s="1"/>
      <c r="B61" s="43"/>
      <c r="C61" s="119"/>
      <c r="D61" s="103"/>
      <c r="E61" s="36">
        <v>529690</v>
      </c>
      <c r="F61" s="32" t="s">
        <v>56</v>
      </c>
      <c r="G61" s="37" t="s">
        <v>65</v>
      </c>
      <c r="H61" s="107"/>
      <c r="I61" s="38"/>
      <c r="J61" s="34"/>
      <c r="K61" s="34"/>
      <c r="L61" s="34"/>
      <c r="M61" s="34"/>
      <c r="N61" s="34"/>
      <c r="O61" s="34"/>
      <c r="P61" s="34">
        <f t="shared" si="35"/>
        <v>0</v>
      </c>
      <c r="Q61" s="34">
        <f t="shared" ref="Q61:R61" si="38">Q16+Q37</f>
        <v>0</v>
      </c>
      <c r="R61" s="34">
        <f t="shared" si="38"/>
        <v>0</v>
      </c>
      <c r="S61" s="34">
        <f t="shared" si="33"/>
        <v>0</v>
      </c>
      <c r="T61" s="39">
        <v>8</v>
      </c>
      <c r="U61" s="39">
        <f t="shared" si="34"/>
        <v>0</v>
      </c>
    </row>
    <row r="62" spans="1:21" x14ac:dyDescent="0.25">
      <c r="A62" s="1"/>
      <c r="B62" s="40"/>
      <c r="C62" s="119"/>
      <c r="D62" s="103"/>
      <c r="E62" s="36">
        <v>529690</v>
      </c>
      <c r="F62" s="32" t="s">
        <v>50</v>
      </c>
      <c r="G62" s="37" t="s">
        <v>66</v>
      </c>
      <c r="H62" s="107"/>
      <c r="I62" s="38"/>
      <c r="J62" s="34"/>
      <c r="K62" s="34"/>
      <c r="L62" s="34"/>
      <c r="M62" s="34"/>
      <c r="N62" s="34"/>
      <c r="O62" s="34"/>
      <c r="P62" s="34">
        <f t="shared" si="35"/>
        <v>0</v>
      </c>
      <c r="Q62" s="34">
        <f t="shared" ref="Q62:R62" si="39">Q17+Q38</f>
        <v>0</v>
      </c>
      <c r="R62" s="34">
        <f t="shared" si="39"/>
        <v>0</v>
      </c>
      <c r="S62" s="34">
        <f t="shared" si="33"/>
        <v>0</v>
      </c>
      <c r="T62" s="39">
        <v>6.65</v>
      </c>
      <c r="U62" s="39">
        <f t="shared" si="34"/>
        <v>0</v>
      </c>
    </row>
    <row r="63" spans="1:21" x14ac:dyDescent="0.25">
      <c r="A63" s="1"/>
      <c r="B63" s="40"/>
      <c r="C63" s="119"/>
      <c r="D63" s="103"/>
      <c r="E63" s="36">
        <v>529690</v>
      </c>
      <c r="F63" s="32" t="s">
        <v>11</v>
      </c>
      <c r="G63" s="37" t="s">
        <v>67</v>
      </c>
      <c r="H63" s="107"/>
      <c r="I63" s="44"/>
      <c r="J63" s="34"/>
      <c r="K63" s="34"/>
      <c r="L63" s="34"/>
      <c r="M63" s="34"/>
      <c r="N63" s="34"/>
      <c r="O63" s="34"/>
      <c r="P63" s="34">
        <f t="shared" si="35"/>
        <v>0</v>
      </c>
      <c r="Q63" s="34">
        <f t="shared" ref="Q63:R63" si="40">Q18+Q39</f>
        <v>0</v>
      </c>
      <c r="R63" s="34">
        <f t="shared" si="40"/>
        <v>0</v>
      </c>
      <c r="S63" s="34">
        <f t="shared" si="33"/>
        <v>0</v>
      </c>
      <c r="T63" s="39">
        <v>7.4</v>
      </c>
      <c r="U63" s="39">
        <f t="shared" si="34"/>
        <v>0</v>
      </c>
    </row>
    <row r="64" spans="1:21" s="16" customFormat="1" x14ac:dyDescent="0.25">
      <c r="A64" s="20"/>
      <c r="B64" s="45"/>
      <c r="C64" s="119"/>
      <c r="D64" s="103"/>
      <c r="E64" s="36">
        <v>529690</v>
      </c>
      <c r="F64" s="32" t="s">
        <v>54</v>
      </c>
      <c r="G64" s="37" t="s">
        <v>68</v>
      </c>
      <c r="H64" s="107"/>
      <c r="I64" s="46"/>
      <c r="J64" s="47"/>
      <c r="K64" s="47"/>
      <c r="L64" s="47"/>
      <c r="M64" s="47"/>
      <c r="N64" s="47"/>
      <c r="O64" s="34"/>
      <c r="P64" s="34">
        <f t="shared" si="35"/>
        <v>0</v>
      </c>
      <c r="Q64" s="34">
        <f t="shared" ref="Q64:R64" si="41">Q19+Q40</f>
        <v>0</v>
      </c>
      <c r="R64" s="34">
        <f t="shared" si="41"/>
        <v>0</v>
      </c>
      <c r="S64" s="34">
        <f t="shared" si="33"/>
        <v>0</v>
      </c>
      <c r="T64" s="39">
        <v>7.88</v>
      </c>
      <c r="U64" s="39">
        <f t="shared" si="34"/>
        <v>0</v>
      </c>
    </row>
    <row r="65" spans="1:21" x14ac:dyDescent="0.25">
      <c r="A65" s="1"/>
      <c r="B65" s="40"/>
      <c r="C65" s="120"/>
      <c r="D65" s="104"/>
      <c r="E65" s="36">
        <v>529690</v>
      </c>
      <c r="F65" s="32" t="s">
        <v>28</v>
      </c>
      <c r="G65" s="37" t="s">
        <v>69</v>
      </c>
      <c r="H65" s="44"/>
      <c r="I65" s="38"/>
      <c r="J65" s="34"/>
      <c r="K65" s="34"/>
      <c r="L65" s="34"/>
      <c r="M65" s="34"/>
      <c r="N65" s="34"/>
      <c r="O65" s="34"/>
      <c r="P65" s="34">
        <f t="shared" si="35"/>
        <v>0</v>
      </c>
      <c r="Q65" s="34">
        <f t="shared" ref="Q65:R65" si="42">Q20+Q41</f>
        <v>0</v>
      </c>
      <c r="R65" s="34">
        <f t="shared" si="42"/>
        <v>0</v>
      </c>
      <c r="S65" s="34">
        <f t="shared" si="33"/>
        <v>0</v>
      </c>
      <c r="T65" s="39">
        <v>7.85</v>
      </c>
      <c r="U65" s="39">
        <f t="shared" si="34"/>
        <v>0</v>
      </c>
    </row>
    <row r="66" spans="1:21" x14ac:dyDescent="0.25">
      <c r="A66" s="1"/>
      <c r="B66" s="40"/>
      <c r="C66" s="33"/>
      <c r="D66" s="33"/>
      <c r="E66" s="32"/>
      <c r="F66" s="32"/>
      <c r="G66" s="32"/>
      <c r="H66" s="44"/>
      <c r="I66" s="33">
        <f>SUM(I64:I64)</f>
        <v>0</v>
      </c>
      <c r="J66" s="34">
        <f>SUM(J49:J65)</f>
        <v>0</v>
      </c>
      <c r="K66" s="34">
        <f t="shared" ref="K66" si="43">SUM(K58:K65)</f>
        <v>0</v>
      </c>
      <c r="L66" s="34">
        <f t="shared" ref="L66" si="44">SUM(L58:L65)</f>
        <v>0</v>
      </c>
      <c r="M66" s="34">
        <f t="shared" ref="M66" si="45">SUM(M58:M65)</f>
        <v>0</v>
      </c>
      <c r="N66" s="34">
        <f t="shared" ref="N66" si="46">SUM(N58:N65)</f>
        <v>0</v>
      </c>
      <c r="O66" s="34">
        <f t="shared" ref="O66" si="47">SUM(O58:O65)</f>
        <v>0</v>
      </c>
      <c r="P66" s="34">
        <f t="shared" si="35"/>
        <v>0</v>
      </c>
      <c r="Q66" s="34">
        <f t="shared" ref="Q66:R66" si="48">Q21+Q42</f>
        <v>0</v>
      </c>
      <c r="R66" s="34">
        <f t="shared" si="48"/>
        <v>0</v>
      </c>
      <c r="S66" s="34">
        <f t="shared" ref="S66" si="49">SUM(S58:S65)</f>
        <v>0</v>
      </c>
      <c r="T66" s="34"/>
      <c r="U66" s="41">
        <f>SUM(U58:U65)</f>
        <v>0</v>
      </c>
    </row>
    <row r="67" spans="1:21" x14ac:dyDescent="0.25">
      <c r="A67" s="1"/>
      <c r="B67" s="48"/>
      <c r="C67" s="32"/>
      <c r="D67" s="32"/>
      <c r="E67" s="32"/>
      <c r="F67" s="49" t="s">
        <v>16</v>
      </c>
      <c r="G67" s="49" t="s">
        <v>16</v>
      </c>
      <c r="H67" s="57"/>
      <c r="I67" s="33">
        <f>SUM(I66)</f>
        <v>0</v>
      </c>
      <c r="J67" s="33">
        <f t="shared" ref="J67" si="50">SUM(J66)</f>
        <v>0</v>
      </c>
      <c r="K67" s="50">
        <f>SUM(K66,K57)</f>
        <v>1282</v>
      </c>
      <c r="L67" s="50">
        <f t="shared" ref="L67" si="51">SUM(L66,L57)</f>
        <v>3103</v>
      </c>
      <c r="M67" s="50">
        <f t="shared" ref="M67" si="52">SUM(M66,M57)</f>
        <v>3261</v>
      </c>
      <c r="N67" s="50">
        <f t="shared" ref="N67" si="53">SUM(N66,N57)</f>
        <v>1668</v>
      </c>
      <c r="O67" s="50">
        <f t="shared" ref="O67" si="54">SUM(O66,O57)</f>
        <v>591</v>
      </c>
      <c r="P67" s="50">
        <f t="shared" ref="P67" si="55">SUM(P66,P57)</f>
        <v>0</v>
      </c>
      <c r="Q67" s="50">
        <f t="shared" ref="Q67" si="56">SUM(Q66,Q57)</f>
        <v>0</v>
      </c>
      <c r="R67" s="50">
        <f t="shared" ref="R67" si="57">SUM(R66,R57)</f>
        <v>0</v>
      </c>
      <c r="S67" s="50">
        <f t="shared" ref="S67" si="58">SUM(S66,S57)</f>
        <v>9905</v>
      </c>
      <c r="T67" s="33">
        <f t="shared" ref="T67" si="59">SUM(T66,T57)</f>
        <v>0</v>
      </c>
      <c r="U67" s="41">
        <f t="shared" ref="U67" si="60">SUM(U66,U57)</f>
        <v>62853.45</v>
      </c>
    </row>
    <row r="68" spans="1:21" s="31" customFormat="1" x14ac:dyDescent="0.25">
      <c r="A68" s="25"/>
      <c r="B68" s="26"/>
      <c r="C68" s="27"/>
      <c r="D68" s="27"/>
      <c r="E68" s="27"/>
      <c r="F68" s="26"/>
      <c r="G68" s="26"/>
      <c r="H68" s="55"/>
      <c r="I68" s="28"/>
      <c r="J68" s="28"/>
      <c r="K68" s="29"/>
      <c r="L68" s="29"/>
      <c r="M68" s="29"/>
      <c r="N68" s="29"/>
      <c r="O68" s="29"/>
      <c r="P68" s="29"/>
      <c r="Q68" s="29"/>
      <c r="R68" s="29"/>
      <c r="S68" s="29"/>
      <c r="T68" s="28"/>
      <c r="U68" s="30"/>
    </row>
    <row r="69" spans="1:21" ht="15" thickBot="1" x14ac:dyDescent="0.3">
      <c r="F69" s="1" t="s">
        <v>35</v>
      </c>
      <c r="G69" s="1"/>
      <c r="H69" s="5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6.2" thickBot="1" x14ac:dyDescent="0.3">
      <c r="F70" s="59" t="s">
        <v>20</v>
      </c>
      <c r="G70" s="60" t="s">
        <v>21</v>
      </c>
      <c r="H70" s="61"/>
      <c r="I70" s="61" t="s">
        <v>22</v>
      </c>
      <c r="J70" s="61" t="s">
        <v>23</v>
      </c>
      <c r="K70" s="61" t="s">
        <v>24</v>
      </c>
      <c r="L70" s="61" t="s">
        <v>25</v>
      </c>
      <c r="M70" s="95" t="s">
        <v>26</v>
      </c>
      <c r="N70" s="95"/>
      <c r="O70" s="95" t="s">
        <v>36</v>
      </c>
      <c r="P70" s="95"/>
      <c r="Q70" s="96" t="s">
        <v>37</v>
      </c>
      <c r="R70" s="97"/>
      <c r="S70" s="61" t="s">
        <v>38</v>
      </c>
      <c r="T70" s="96" t="s">
        <v>27</v>
      </c>
      <c r="U70" s="123"/>
    </row>
    <row r="71" spans="1:21" ht="14.4" customHeight="1" x14ac:dyDescent="0.25">
      <c r="F71" s="91" t="s">
        <v>39</v>
      </c>
      <c r="G71" s="82" t="s">
        <v>40</v>
      </c>
      <c r="H71" s="62"/>
      <c r="I71" s="63">
        <v>116</v>
      </c>
      <c r="J71" s="64">
        <v>280</v>
      </c>
      <c r="K71" s="65">
        <v>295</v>
      </c>
      <c r="L71" s="64">
        <v>154</v>
      </c>
      <c r="M71" s="85">
        <v>55</v>
      </c>
      <c r="N71" s="85"/>
      <c r="O71" s="85"/>
      <c r="P71" s="85"/>
      <c r="Q71" s="86"/>
      <c r="R71" s="86"/>
      <c r="S71" s="64"/>
      <c r="T71" s="124">
        <f>SUM(H71:S71)</f>
        <v>900</v>
      </c>
      <c r="U71" s="125"/>
    </row>
    <row r="72" spans="1:21" ht="15.6" x14ac:dyDescent="0.25">
      <c r="F72" s="92"/>
      <c r="G72" s="83" t="s">
        <v>41</v>
      </c>
      <c r="H72" s="66"/>
      <c r="I72" s="67">
        <v>116</v>
      </c>
      <c r="J72" s="68">
        <v>280</v>
      </c>
      <c r="K72" s="69">
        <v>295</v>
      </c>
      <c r="L72" s="68">
        <v>154</v>
      </c>
      <c r="M72" s="94">
        <v>55</v>
      </c>
      <c r="N72" s="94"/>
      <c r="O72" s="94"/>
      <c r="P72" s="94"/>
      <c r="Q72" s="90"/>
      <c r="R72" s="90"/>
      <c r="S72" s="68"/>
      <c r="T72" s="126">
        <f>SUM(H72:S72)</f>
        <v>900</v>
      </c>
      <c r="U72" s="127"/>
    </row>
    <row r="73" spans="1:21" ht="15.6" x14ac:dyDescent="0.25">
      <c r="F73" s="92"/>
      <c r="G73" s="83" t="s">
        <v>42</v>
      </c>
      <c r="H73" s="70"/>
      <c r="I73" s="67"/>
      <c r="J73" s="71"/>
      <c r="K73" s="72"/>
      <c r="L73" s="71"/>
      <c r="M73" s="89"/>
      <c r="N73" s="89"/>
      <c r="O73" s="89"/>
      <c r="P73" s="89"/>
      <c r="Q73" s="90"/>
      <c r="R73" s="90"/>
      <c r="S73" s="71"/>
      <c r="T73" s="126">
        <f>SUM(H73:S73)</f>
        <v>0</v>
      </c>
      <c r="U73" s="127"/>
    </row>
    <row r="74" spans="1:21" ht="15.6" x14ac:dyDescent="0.25">
      <c r="F74" s="92"/>
      <c r="G74" s="83" t="s">
        <v>43</v>
      </c>
      <c r="H74" s="70"/>
      <c r="I74" s="67">
        <v>218</v>
      </c>
      <c r="J74" s="71">
        <v>530</v>
      </c>
      <c r="K74" s="72">
        <v>558</v>
      </c>
      <c r="L74" s="71">
        <v>290</v>
      </c>
      <c r="M74" s="89">
        <v>104</v>
      </c>
      <c r="N74" s="89"/>
      <c r="O74" s="89"/>
      <c r="P74" s="89"/>
      <c r="Q74" s="90"/>
      <c r="R74" s="90"/>
      <c r="S74" s="71"/>
      <c r="T74" s="126">
        <f>SUM(H74:S74)</f>
        <v>1700</v>
      </c>
      <c r="U74" s="127"/>
    </row>
    <row r="75" spans="1:21" ht="14.4" customHeight="1" x14ac:dyDescent="0.25">
      <c r="F75" s="92"/>
      <c r="G75" s="83" t="s">
        <v>44</v>
      </c>
      <c r="H75" s="70"/>
      <c r="I75" s="73">
        <v>117</v>
      </c>
      <c r="J75" s="74">
        <v>282</v>
      </c>
      <c r="K75" s="75">
        <v>298</v>
      </c>
      <c r="L75" s="74">
        <v>154</v>
      </c>
      <c r="M75" s="87">
        <v>54</v>
      </c>
      <c r="N75" s="87"/>
      <c r="O75" s="87"/>
      <c r="P75" s="87"/>
      <c r="Q75" s="88"/>
      <c r="R75" s="88"/>
      <c r="S75" s="74"/>
      <c r="T75" s="128">
        <f>SUM(H75:S75)+V75</f>
        <v>905</v>
      </c>
      <c r="U75" s="129"/>
    </row>
    <row r="76" spans="1:21" ht="15.6" x14ac:dyDescent="0.25">
      <c r="F76" s="92"/>
      <c r="G76" s="83" t="s">
        <v>45</v>
      </c>
      <c r="H76" s="70"/>
      <c r="I76" s="67">
        <v>387</v>
      </c>
      <c r="J76" s="71">
        <v>937</v>
      </c>
      <c r="K76" s="72">
        <v>977</v>
      </c>
      <c r="L76" s="71">
        <v>481</v>
      </c>
      <c r="M76" s="89">
        <v>168</v>
      </c>
      <c r="N76" s="89"/>
      <c r="O76" s="89"/>
      <c r="P76" s="89"/>
      <c r="Q76" s="90"/>
      <c r="R76" s="90"/>
      <c r="S76" s="71"/>
      <c r="T76" s="126">
        <f>SUM(H76:S76)</f>
        <v>2950</v>
      </c>
      <c r="U76" s="127"/>
    </row>
    <row r="77" spans="1:21" ht="15.6" x14ac:dyDescent="0.25">
      <c r="F77" s="92"/>
      <c r="G77" s="83" t="s">
        <v>46</v>
      </c>
      <c r="H77" s="70"/>
      <c r="I77" s="67">
        <v>328</v>
      </c>
      <c r="J77" s="71">
        <v>794</v>
      </c>
      <c r="K77" s="72">
        <v>838</v>
      </c>
      <c r="L77" s="71">
        <v>435</v>
      </c>
      <c r="M77" s="89">
        <v>155</v>
      </c>
      <c r="N77" s="89"/>
      <c r="O77" s="89"/>
      <c r="P77" s="89"/>
      <c r="Q77" s="90"/>
      <c r="R77" s="90"/>
      <c r="S77" s="71"/>
      <c r="T77" s="126">
        <f>SUM(H77:S77)</f>
        <v>2550</v>
      </c>
      <c r="U77" s="127"/>
    </row>
    <row r="78" spans="1:21" ht="16.2" thickBot="1" x14ac:dyDescent="0.3">
      <c r="F78" s="92"/>
      <c r="G78" s="84" t="s">
        <v>47</v>
      </c>
      <c r="H78" s="76"/>
      <c r="I78" s="77"/>
      <c r="J78" s="78"/>
      <c r="K78" s="79"/>
      <c r="L78" s="78"/>
      <c r="M78" s="98"/>
      <c r="N78" s="98"/>
      <c r="O78" s="98"/>
      <c r="P78" s="98"/>
      <c r="Q78" s="99"/>
      <c r="R78" s="99"/>
      <c r="S78" s="78"/>
      <c r="T78" s="130">
        <f>SUM(H78:S78)</f>
        <v>0</v>
      </c>
      <c r="U78" s="131"/>
    </row>
    <row r="79" spans="1:21" ht="16.2" thickBot="1" x14ac:dyDescent="0.3">
      <c r="F79" s="93"/>
      <c r="G79" s="80" t="s">
        <v>27</v>
      </c>
      <c r="H79" s="81">
        <f>SUM(H71:H73)</f>
        <v>0</v>
      </c>
      <c r="I79" s="81">
        <f>SUM(I71:I78)</f>
        <v>1282</v>
      </c>
      <c r="J79" s="81">
        <f>SUM(J71:J78)</f>
        <v>3103</v>
      </c>
      <c r="K79" s="81">
        <f>SUM(K71:K78)</f>
        <v>3261</v>
      </c>
      <c r="L79" s="81">
        <f>SUM(L71:L78)</f>
        <v>1668</v>
      </c>
      <c r="M79" s="100">
        <f>SUM(M71:N78)</f>
        <v>591</v>
      </c>
      <c r="N79" s="101"/>
      <c r="O79" s="100">
        <f>SUM(O71:O73)</f>
        <v>0</v>
      </c>
      <c r="P79" s="101"/>
      <c r="Q79" s="100">
        <f>SUM(Q71:Q73)</f>
        <v>0</v>
      </c>
      <c r="R79" s="101"/>
      <c r="S79" s="81">
        <f>SUM(S71:S73)</f>
        <v>0</v>
      </c>
      <c r="T79" s="121">
        <f>SUM(T71:U78)</f>
        <v>9905</v>
      </c>
      <c r="U79" s="122"/>
    </row>
  </sheetData>
  <mergeCells count="55">
    <mergeCell ref="T79:U7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D49:D56"/>
    <mergeCell ref="H49:H64"/>
    <mergeCell ref="D58:D65"/>
    <mergeCell ref="B4:B22"/>
    <mergeCell ref="B25:B43"/>
    <mergeCell ref="H4:H19"/>
    <mergeCell ref="D13:D20"/>
    <mergeCell ref="D4:D11"/>
    <mergeCell ref="C4:C20"/>
    <mergeCell ref="C49:C65"/>
    <mergeCell ref="C25:C41"/>
    <mergeCell ref="D25:D32"/>
    <mergeCell ref="H25:H40"/>
    <mergeCell ref="D34:D41"/>
    <mergeCell ref="F71:F79"/>
    <mergeCell ref="O72:P72"/>
    <mergeCell ref="Q72:R72"/>
    <mergeCell ref="O70:P70"/>
    <mergeCell ref="Q70:R70"/>
    <mergeCell ref="M73:N73"/>
    <mergeCell ref="M72:N72"/>
    <mergeCell ref="M70:N70"/>
    <mergeCell ref="M71:N71"/>
    <mergeCell ref="M78:N78"/>
    <mergeCell ref="O78:P78"/>
    <mergeCell ref="Q78:R78"/>
    <mergeCell ref="M79:N79"/>
    <mergeCell ref="O79:P79"/>
    <mergeCell ref="Q79:R79"/>
    <mergeCell ref="M76:N76"/>
    <mergeCell ref="O76:P76"/>
    <mergeCell ref="Q76:R76"/>
    <mergeCell ref="M77:N77"/>
    <mergeCell ref="O77:P77"/>
    <mergeCell ref="Q77:R77"/>
    <mergeCell ref="O71:P71"/>
    <mergeCell ref="Q71:R71"/>
    <mergeCell ref="M75:N75"/>
    <mergeCell ref="O75:P75"/>
    <mergeCell ref="Q75:R75"/>
    <mergeCell ref="O73:P73"/>
    <mergeCell ref="Q73:R73"/>
    <mergeCell ref="M74:N74"/>
    <mergeCell ref="O74:P74"/>
    <mergeCell ref="Q74:R7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변재영</dc:creator>
  <cp:lastModifiedBy>Eileen Kang</cp:lastModifiedBy>
  <cp:lastPrinted>2019-11-27T00:29:17Z</cp:lastPrinted>
  <dcterms:created xsi:type="dcterms:W3CDTF">2019-09-30T05:29:53Z</dcterms:created>
  <dcterms:modified xsi:type="dcterms:W3CDTF">2021-11-04T04:50:07Z</dcterms:modified>
</cp:coreProperties>
</file>