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HG Sales#1\3. LIFUNG\2. commit  PO\MENS\PO\SP22\Recap\"/>
    </mc:Choice>
  </mc:AlternateContent>
  <xr:revisionPtr revIDLastSave="0" documentId="13_ncr:1_{E2A83F49-995A-4592-94DF-03642254C77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  <sheet name="SP'22 Retail" sheetId="2" r:id="rId2"/>
  </sheets>
  <definedNames>
    <definedName name="_xlnm.Print_Area" localSheetId="0">SHEET!$A$1:$U$393</definedName>
    <definedName name="_xlnm.Print_Area" localSheetId="1">'SP''22 Retail'!$A$1:$U$178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50" i="1" l="1"/>
  <c r="Q350" i="1"/>
  <c r="P350" i="1"/>
  <c r="R349" i="1"/>
  <c r="Q349" i="1"/>
  <c r="P349" i="1"/>
  <c r="R348" i="1"/>
  <c r="Q348" i="1"/>
  <c r="P348" i="1"/>
  <c r="R347" i="1"/>
  <c r="Q347" i="1"/>
  <c r="P347" i="1"/>
  <c r="R346" i="1"/>
  <c r="Q346" i="1"/>
  <c r="P346" i="1"/>
  <c r="R345" i="1"/>
  <c r="Q345" i="1"/>
  <c r="P345" i="1"/>
  <c r="R344" i="1"/>
  <c r="Q344" i="1"/>
  <c r="P344" i="1"/>
  <c r="R343" i="1"/>
  <c r="Q343" i="1"/>
  <c r="P343" i="1"/>
  <c r="R342" i="1"/>
  <c r="Q342" i="1"/>
  <c r="P342" i="1"/>
  <c r="R341" i="1"/>
  <c r="Q341" i="1"/>
  <c r="P341" i="1"/>
  <c r="R340" i="1"/>
  <c r="Q340" i="1"/>
  <c r="P340" i="1"/>
  <c r="R339" i="1"/>
  <c r="Q339" i="1"/>
  <c r="P339" i="1"/>
  <c r="R338" i="1"/>
  <c r="Q338" i="1"/>
  <c r="P338" i="1"/>
  <c r="O336" i="1"/>
  <c r="N336" i="1"/>
  <c r="M336" i="1"/>
  <c r="L336" i="1"/>
  <c r="K336" i="1"/>
  <c r="O335" i="1"/>
  <c r="N335" i="1"/>
  <c r="M335" i="1"/>
  <c r="L335" i="1"/>
  <c r="K335" i="1"/>
  <c r="O334" i="1"/>
  <c r="N334" i="1"/>
  <c r="M334" i="1"/>
  <c r="L334" i="1"/>
  <c r="K334" i="1"/>
  <c r="O333" i="1"/>
  <c r="N333" i="1"/>
  <c r="M333" i="1"/>
  <c r="L333" i="1"/>
  <c r="K333" i="1"/>
  <c r="O332" i="1"/>
  <c r="N332" i="1"/>
  <c r="M332" i="1"/>
  <c r="L332" i="1"/>
  <c r="K332" i="1"/>
  <c r="O331" i="1"/>
  <c r="N331" i="1"/>
  <c r="M331" i="1"/>
  <c r="L331" i="1"/>
  <c r="K331" i="1"/>
  <c r="O330" i="1"/>
  <c r="N330" i="1"/>
  <c r="M330" i="1"/>
  <c r="L330" i="1"/>
  <c r="K330" i="1"/>
  <c r="O329" i="1"/>
  <c r="N329" i="1"/>
  <c r="M329" i="1"/>
  <c r="L329" i="1"/>
  <c r="K329" i="1"/>
  <c r="O328" i="1"/>
  <c r="N328" i="1"/>
  <c r="M328" i="1"/>
  <c r="L328" i="1"/>
  <c r="K328" i="1"/>
  <c r="O327" i="1"/>
  <c r="N327" i="1"/>
  <c r="M327" i="1"/>
  <c r="L327" i="1"/>
  <c r="K327" i="1"/>
  <c r="O326" i="1"/>
  <c r="N326" i="1"/>
  <c r="M326" i="1"/>
  <c r="L326" i="1"/>
  <c r="K326" i="1"/>
  <c r="O325" i="1"/>
  <c r="N325" i="1"/>
  <c r="M325" i="1"/>
  <c r="L325" i="1"/>
  <c r="K325" i="1"/>
  <c r="O324" i="1"/>
  <c r="N324" i="1"/>
  <c r="M324" i="1"/>
  <c r="L324" i="1"/>
  <c r="K324" i="1"/>
  <c r="O323" i="1"/>
  <c r="N323" i="1"/>
  <c r="M323" i="1"/>
  <c r="L323" i="1"/>
  <c r="K323" i="1"/>
  <c r="O322" i="1"/>
  <c r="N322" i="1"/>
  <c r="M322" i="1"/>
  <c r="L322" i="1"/>
  <c r="K322" i="1"/>
  <c r="O321" i="1"/>
  <c r="N321" i="1"/>
  <c r="M321" i="1"/>
  <c r="L321" i="1"/>
  <c r="K321" i="1"/>
  <c r="O320" i="1"/>
  <c r="N320" i="1"/>
  <c r="M320" i="1"/>
  <c r="L320" i="1"/>
  <c r="K320" i="1"/>
  <c r="T316" i="1" l="1"/>
  <c r="I316" i="1"/>
  <c r="S315" i="1"/>
  <c r="R315" i="1"/>
  <c r="R316" i="1" s="1"/>
  <c r="Q315" i="1"/>
  <c r="Q316" i="1" s="1"/>
  <c r="P315" i="1"/>
  <c r="P316" i="1" s="1"/>
  <c r="O315" i="1"/>
  <c r="N315" i="1"/>
  <c r="N316" i="1" s="1"/>
  <c r="M315" i="1"/>
  <c r="L315" i="1"/>
  <c r="K315" i="1"/>
  <c r="J315" i="1"/>
  <c r="J316" i="1" s="1"/>
  <c r="U314" i="1"/>
  <c r="S314" i="1"/>
  <c r="U313" i="1"/>
  <c r="S313" i="1"/>
  <c r="U312" i="1"/>
  <c r="S312" i="1"/>
  <c r="U311" i="1"/>
  <c r="S311" i="1"/>
  <c r="U310" i="1"/>
  <c r="S310" i="1"/>
  <c r="U309" i="1"/>
  <c r="S309" i="1"/>
  <c r="U308" i="1"/>
  <c r="S308" i="1"/>
  <c r="U307" i="1"/>
  <c r="S307" i="1"/>
  <c r="U306" i="1"/>
  <c r="S306" i="1"/>
  <c r="U305" i="1"/>
  <c r="S305" i="1"/>
  <c r="U304" i="1"/>
  <c r="S304" i="1"/>
  <c r="U303" i="1"/>
  <c r="S303" i="1"/>
  <c r="U302" i="1"/>
  <c r="U315" i="1" s="1"/>
  <c r="S302" i="1"/>
  <c r="R301" i="1"/>
  <c r="Q301" i="1"/>
  <c r="P301" i="1"/>
  <c r="O301" i="1"/>
  <c r="N301" i="1"/>
  <c r="M301" i="1"/>
  <c r="L301" i="1"/>
  <c r="K301" i="1"/>
  <c r="I301" i="1"/>
  <c r="S300" i="1"/>
  <c r="U300" i="1" s="1"/>
  <c r="S299" i="1"/>
  <c r="U299" i="1" s="1"/>
  <c r="S298" i="1"/>
  <c r="U298" i="1" s="1"/>
  <c r="U297" i="1"/>
  <c r="S297" i="1"/>
  <c r="S296" i="1"/>
  <c r="U296" i="1" s="1"/>
  <c r="S295" i="1"/>
  <c r="U295" i="1" s="1"/>
  <c r="S294" i="1"/>
  <c r="U294" i="1" s="1"/>
  <c r="S293" i="1"/>
  <c r="U293" i="1" s="1"/>
  <c r="S292" i="1"/>
  <c r="U292" i="1" s="1"/>
  <c r="U291" i="1"/>
  <c r="S291" i="1"/>
  <c r="S290" i="1"/>
  <c r="U290" i="1" s="1"/>
  <c r="U289" i="1"/>
  <c r="S289" i="1"/>
  <c r="S288" i="1"/>
  <c r="U288" i="1" s="1"/>
  <c r="S287" i="1"/>
  <c r="U287" i="1" s="1"/>
  <c r="S286" i="1"/>
  <c r="U286" i="1" s="1"/>
  <c r="S285" i="1"/>
  <c r="U285" i="1" s="1"/>
  <c r="S284" i="1"/>
  <c r="U284" i="1" s="1"/>
  <c r="T281" i="1"/>
  <c r="I281" i="1"/>
  <c r="R280" i="1"/>
  <c r="Q280" i="1"/>
  <c r="Q281" i="1" s="1"/>
  <c r="P280" i="1"/>
  <c r="P281" i="1" s="1"/>
  <c r="O280" i="1"/>
  <c r="N280" i="1"/>
  <c r="M280" i="1"/>
  <c r="L280" i="1"/>
  <c r="K280" i="1"/>
  <c r="J280" i="1"/>
  <c r="J281" i="1" s="1"/>
  <c r="U279" i="1"/>
  <c r="S279" i="1"/>
  <c r="S278" i="1"/>
  <c r="U278" i="1" s="1"/>
  <c r="S277" i="1"/>
  <c r="U277" i="1" s="1"/>
  <c r="S276" i="1"/>
  <c r="U276" i="1" s="1"/>
  <c r="U275" i="1"/>
  <c r="S275" i="1"/>
  <c r="S274" i="1"/>
  <c r="U274" i="1" s="1"/>
  <c r="U273" i="1"/>
  <c r="S273" i="1"/>
  <c r="S272" i="1"/>
  <c r="U272" i="1" s="1"/>
  <c r="U271" i="1"/>
  <c r="S271" i="1"/>
  <c r="S270" i="1"/>
  <c r="U270" i="1" s="1"/>
  <c r="S269" i="1"/>
  <c r="U269" i="1" s="1"/>
  <c r="S268" i="1"/>
  <c r="U267" i="1"/>
  <c r="S267" i="1"/>
  <c r="R266" i="1"/>
  <c r="Q266" i="1"/>
  <c r="P266" i="1"/>
  <c r="O266" i="1"/>
  <c r="N266" i="1"/>
  <c r="M266" i="1"/>
  <c r="L266" i="1"/>
  <c r="K266" i="1"/>
  <c r="I266" i="1"/>
  <c r="S265" i="1"/>
  <c r="U265" i="1" s="1"/>
  <c r="S264" i="1"/>
  <c r="U264" i="1" s="1"/>
  <c r="S263" i="1"/>
  <c r="U263" i="1" s="1"/>
  <c r="U262" i="1"/>
  <c r="S262" i="1"/>
  <c r="S261" i="1"/>
  <c r="U261" i="1" s="1"/>
  <c r="S260" i="1"/>
  <c r="U260" i="1" s="1"/>
  <c r="S259" i="1"/>
  <c r="U259" i="1" s="1"/>
  <c r="S258" i="1"/>
  <c r="U258" i="1" s="1"/>
  <c r="S257" i="1"/>
  <c r="U257" i="1" s="1"/>
  <c r="S256" i="1"/>
  <c r="U256" i="1" s="1"/>
  <c r="S255" i="1"/>
  <c r="U255" i="1" s="1"/>
  <c r="U254" i="1"/>
  <c r="S254" i="1"/>
  <c r="S253" i="1"/>
  <c r="U253" i="1" s="1"/>
  <c r="S252" i="1"/>
  <c r="U252" i="1" s="1"/>
  <c r="S251" i="1"/>
  <c r="U251" i="1" s="1"/>
  <c r="U250" i="1"/>
  <c r="S250" i="1"/>
  <c r="S249" i="1"/>
  <c r="U249" i="1" s="1"/>
  <c r="T246" i="1"/>
  <c r="I246" i="1"/>
  <c r="R245" i="1"/>
  <c r="Q245" i="1"/>
  <c r="Q246" i="1" s="1"/>
  <c r="P245" i="1"/>
  <c r="O245" i="1"/>
  <c r="N245" i="1"/>
  <c r="M245" i="1"/>
  <c r="L245" i="1"/>
  <c r="K245" i="1"/>
  <c r="J245" i="1"/>
  <c r="J246" i="1" s="1"/>
  <c r="S244" i="1"/>
  <c r="U244" i="1" s="1"/>
  <c r="S243" i="1"/>
  <c r="U243" i="1" s="1"/>
  <c r="S242" i="1"/>
  <c r="U242" i="1" s="1"/>
  <c r="S241" i="1"/>
  <c r="U241" i="1" s="1"/>
  <c r="S240" i="1"/>
  <c r="U240" i="1" s="1"/>
  <c r="S239" i="1"/>
  <c r="U239" i="1" s="1"/>
  <c r="S238" i="1"/>
  <c r="U238" i="1" s="1"/>
  <c r="S237" i="1"/>
  <c r="U237" i="1" s="1"/>
  <c r="S236" i="1"/>
  <c r="U236" i="1" s="1"/>
  <c r="S235" i="1"/>
  <c r="U235" i="1" s="1"/>
  <c r="S234" i="1"/>
  <c r="U234" i="1" s="1"/>
  <c r="S233" i="1"/>
  <c r="U233" i="1" s="1"/>
  <c r="S232" i="1"/>
  <c r="U232" i="1" s="1"/>
  <c r="R231" i="1"/>
  <c r="Q231" i="1"/>
  <c r="P231" i="1"/>
  <c r="O231" i="1"/>
  <c r="N231" i="1"/>
  <c r="M231" i="1"/>
  <c r="L231" i="1"/>
  <c r="K231" i="1"/>
  <c r="I231" i="1"/>
  <c r="S230" i="1"/>
  <c r="U230" i="1" s="1"/>
  <c r="S229" i="1"/>
  <c r="U229" i="1" s="1"/>
  <c r="S228" i="1"/>
  <c r="U228" i="1" s="1"/>
  <c r="S227" i="1"/>
  <c r="U227" i="1" s="1"/>
  <c r="S226" i="1"/>
  <c r="U226" i="1" s="1"/>
  <c r="S225" i="1"/>
  <c r="U225" i="1" s="1"/>
  <c r="S224" i="1"/>
  <c r="U224" i="1" s="1"/>
  <c r="S223" i="1"/>
  <c r="U223" i="1" s="1"/>
  <c r="S222" i="1"/>
  <c r="U222" i="1" s="1"/>
  <c r="S221" i="1"/>
  <c r="U221" i="1" s="1"/>
  <c r="S220" i="1"/>
  <c r="U220" i="1" s="1"/>
  <c r="S219" i="1"/>
  <c r="U219" i="1" s="1"/>
  <c r="S218" i="1"/>
  <c r="U218" i="1" s="1"/>
  <c r="S217" i="1"/>
  <c r="U217" i="1" s="1"/>
  <c r="S216" i="1"/>
  <c r="U216" i="1" s="1"/>
  <c r="S215" i="1"/>
  <c r="U215" i="1" s="1"/>
  <c r="S214" i="1"/>
  <c r="U214" i="1" s="1"/>
  <c r="T211" i="1"/>
  <c r="I211" i="1"/>
  <c r="R210" i="1"/>
  <c r="Q210" i="1"/>
  <c r="P210" i="1"/>
  <c r="O210" i="1"/>
  <c r="N210" i="1"/>
  <c r="M210" i="1"/>
  <c r="L210" i="1"/>
  <c r="K210" i="1"/>
  <c r="J210" i="1"/>
  <c r="J211" i="1" s="1"/>
  <c r="S209" i="1"/>
  <c r="U209" i="1" s="1"/>
  <c r="S208" i="1"/>
  <c r="U208" i="1" s="1"/>
  <c r="S207" i="1"/>
  <c r="U207" i="1" s="1"/>
  <c r="S206" i="1"/>
  <c r="S205" i="1"/>
  <c r="U205" i="1" s="1"/>
  <c r="S204" i="1"/>
  <c r="U204" i="1" s="1"/>
  <c r="S203" i="1"/>
  <c r="U203" i="1" s="1"/>
  <c r="S202" i="1"/>
  <c r="S201" i="1"/>
  <c r="U201" i="1" s="1"/>
  <c r="S200" i="1"/>
  <c r="U200" i="1" s="1"/>
  <c r="S199" i="1"/>
  <c r="U199" i="1" s="1"/>
  <c r="S198" i="1"/>
  <c r="S197" i="1"/>
  <c r="R196" i="1"/>
  <c r="Q196" i="1"/>
  <c r="P196" i="1"/>
  <c r="O196" i="1"/>
  <c r="N196" i="1"/>
  <c r="M196" i="1"/>
  <c r="L196" i="1"/>
  <c r="K196" i="1"/>
  <c r="I196" i="1"/>
  <c r="S195" i="1"/>
  <c r="U195" i="1" s="1"/>
  <c r="S194" i="1"/>
  <c r="U194" i="1" s="1"/>
  <c r="S193" i="1"/>
  <c r="U193" i="1" s="1"/>
  <c r="S192" i="1"/>
  <c r="U192" i="1" s="1"/>
  <c r="S191" i="1"/>
  <c r="U191" i="1" s="1"/>
  <c r="S190" i="1"/>
  <c r="U190" i="1" s="1"/>
  <c r="S189" i="1"/>
  <c r="U189" i="1" s="1"/>
  <c r="S188" i="1"/>
  <c r="U188" i="1" s="1"/>
  <c r="S187" i="1"/>
  <c r="U187" i="1" s="1"/>
  <c r="S186" i="1"/>
  <c r="U186" i="1" s="1"/>
  <c r="S185" i="1"/>
  <c r="U185" i="1" s="1"/>
  <c r="S184" i="1"/>
  <c r="U184" i="1" s="1"/>
  <c r="S183" i="1"/>
  <c r="U183" i="1" s="1"/>
  <c r="S182" i="1"/>
  <c r="U182" i="1" s="1"/>
  <c r="S181" i="1"/>
  <c r="U181" i="1" s="1"/>
  <c r="S180" i="1"/>
  <c r="U180" i="1" s="1"/>
  <c r="S179" i="1"/>
  <c r="U179" i="1" s="1"/>
  <c r="U301" i="1" l="1"/>
  <c r="K316" i="1"/>
  <c r="O316" i="1"/>
  <c r="L316" i="1"/>
  <c r="M316" i="1"/>
  <c r="U316" i="1"/>
  <c r="S280" i="1"/>
  <c r="S301" i="1"/>
  <c r="S316" i="1" s="1"/>
  <c r="R281" i="1"/>
  <c r="U206" i="1"/>
  <c r="U198" i="1"/>
  <c r="U202" i="1"/>
  <c r="M281" i="1"/>
  <c r="N281" i="1"/>
  <c r="K281" i="1"/>
  <c r="O281" i="1"/>
  <c r="S266" i="1"/>
  <c r="S281" i="1" s="1"/>
  <c r="L281" i="1"/>
  <c r="U266" i="1"/>
  <c r="U268" i="1"/>
  <c r="U280" i="1" s="1"/>
  <c r="P246" i="1"/>
  <c r="U196" i="1"/>
  <c r="Q211" i="1"/>
  <c r="S245" i="1"/>
  <c r="R246" i="1"/>
  <c r="M246" i="1"/>
  <c r="S231" i="1"/>
  <c r="N246" i="1"/>
  <c r="K246" i="1"/>
  <c r="O246" i="1"/>
  <c r="L246" i="1"/>
  <c r="U245" i="1"/>
  <c r="U231" i="1"/>
  <c r="S210" i="1"/>
  <c r="R211" i="1"/>
  <c r="U197" i="1"/>
  <c r="U210" i="1" s="1"/>
  <c r="P211" i="1"/>
  <c r="M211" i="1"/>
  <c r="N211" i="1"/>
  <c r="K211" i="1"/>
  <c r="O211" i="1"/>
  <c r="S196" i="1"/>
  <c r="S211" i="1" s="1"/>
  <c r="L211" i="1"/>
  <c r="U281" i="1" l="1"/>
  <c r="S246" i="1"/>
  <c r="U246" i="1"/>
  <c r="U211" i="1"/>
  <c r="S147" i="2" l="1"/>
  <c r="T169" i="2"/>
  <c r="S21" i="2"/>
  <c r="S20" i="2"/>
  <c r="S12" i="2"/>
  <c r="S11" i="2"/>
  <c r="S5" i="2"/>
  <c r="S4" i="2"/>
  <c r="S3" i="2"/>
  <c r="S2" i="2"/>
  <c r="O153" i="2"/>
  <c r="N153" i="2"/>
  <c r="M153" i="2"/>
  <c r="L153" i="2"/>
  <c r="K153" i="2"/>
  <c r="O152" i="2"/>
  <c r="N152" i="2"/>
  <c r="M152" i="2"/>
  <c r="L152" i="2"/>
  <c r="K152" i="2"/>
  <c r="O151" i="2"/>
  <c r="N151" i="2"/>
  <c r="M151" i="2"/>
  <c r="L151" i="2"/>
  <c r="K151" i="2"/>
  <c r="O150" i="2"/>
  <c r="N150" i="2"/>
  <c r="M150" i="2"/>
  <c r="L150" i="2"/>
  <c r="K150" i="2"/>
  <c r="O149" i="2"/>
  <c r="N149" i="2"/>
  <c r="M149" i="2"/>
  <c r="L149" i="2"/>
  <c r="K149" i="2"/>
  <c r="O148" i="2"/>
  <c r="N148" i="2"/>
  <c r="M148" i="2"/>
  <c r="L148" i="2"/>
  <c r="K148" i="2"/>
  <c r="O147" i="2"/>
  <c r="N147" i="2"/>
  <c r="M147" i="2"/>
  <c r="L147" i="2"/>
  <c r="K147" i="2"/>
  <c r="O146" i="2"/>
  <c r="N146" i="2"/>
  <c r="M146" i="2"/>
  <c r="L146" i="2"/>
  <c r="K146" i="2"/>
  <c r="O145" i="2"/>
  <c r="N145" i="2"/>
  <c r="M145" i="2"/>
  <c r="L145" i="2"/>
  <c r="K145" i="2"/>
  <c r="O144" i="2"/>
  <c r="N144" i="2"/>
  <c r="M144" i="2"/>
  <c r="L144" i="2"/>
  <c r="K144" i="2"/>
  <c r="O143" i="2"/>
  <c r="N143" i="2"/>
  <c r="M143" i="2"/>
  <c r="L143" i="2"/>
  <c r="K143" i="2"/>
  <c r="O142" i="2"/>
  <c r="N142" i="2"/>
  <c r="M142" i="2"/>
  <c r="L142" i="2"/>
  <c r="K142" i="2"/>
  <c r="O141" i="2"/>
  <c r="N141" i="2"/>
  <c r="M141" i="2"/>
  <c r="L141" i="2"/>
  <c r="K141" i="2"/>
  <c r="O140" i="2"/>
  <c r="N140" i="2"/>
  <c r="M140" i="2"/>
  <c r="L140" i="2"/>
  <c r="K140" i="2"/>
  <c r="O139" i="2"/>
  <c r="N139" i="2"/>
  <c r="N154" i="2" s="1"/>
  <c r="M139" i="2"/>
  <c r="L139" i="2"/>
  <c r="K139" i="2"/>
  <c r="O138" i="2"/>
  <c r="N138" i="2"/>
  <c r="M138" i="2"/>
  <c r="L138" i="2"/>
  <c r="K138" i="2"/>
  <c r="O137" i="2"/>
  <c r="N137" i="2"/>
  <c r="M137" i="2"/>
  <c r="L137" i="2"/>
  <c r="K137" i="2"/>
  <c r="O136" i="2"/>
  <c r="N136" i="2"/>
  <c r="M136" i="2"/>
  <c r="M154" i="2" s="1"/>
  <c r="L136" i="2"/>
  <c r="K136" i="2"/>
  <c r="O135" i="2"/>
  <c r="N135" i="2"/>
  <c r="M135" i="2"/>
  <c r="L135" i="2"/>
  <c r="K135" i="2"/>
  <c r="R131" i="2"/>
  <c r="Q131" i="2"/>
  <c r="P131" i="2"/>
  <c r="O131" i="2"/>
  <c r="N131" i="2"/>
  <c r="M131" i="2"/>
  <c r="L131" i="2"/>
  <c r="K131" i="2"/>
  <c r="I131" i="2"/>
  <c r="U130" i="2"/>
  <c r="S130" i="2"/>
  <c r="S129" i="2"/>
  <c r="U129" i="2" s="1"/>
  <c r="S128" i="2"/>
  <c r="U128" i="2" s="1"/>
  <c r="U127" i="2"/>
  <c r="S127" i="2"/>
  <c r="S126" i="2"/>
  <c r="U126" i="2" s="1"/>
  <c r="U125" i="2"/>
  <c r="S125" i="2"/>
  <c r="S124" i="2"/>
  <c r="U124" i="2" s="1"/>
  <c r="U123" i="2"/>
  <c r="S123" i="2"/>
  <c r="S122" i="2"/>
  <c r="U122" i="2" s="1"/>
  <c r="S121" i="2"/>
  <c r="U121" i="2" s="1"/>
  <c r="S120" i="2"/>
  <c r="U120" i="2" s="1"/>
  <c r="U119" i="2"/>
  <c r="S119" i="2"/>
  <c r="S118" i="2"/>
  <c r="U118" i="2" s="1"/>
  <c r="U117" i="2"/>
  <c r="S117" i="2"/>
  <c r="S116" i="2"/>
  <c r="U116" i="2" s="1"/>
  <c r="U115" i="2"/>
  <c r="S115" i="2"/>
  <c r="U114" i="2"/>
  <c r="S114" i="2"/>
  <c r="U113" i="2"/>
  <c r="S113" i="2"/>
  <c r="U112" i="2"/>
  <c r="S112" i="2"/>
  <c r="M176" i="2"/>
  <c r="L176" i="2"/>
  <c r="K176" i="2"/>
  <c r="J176" i="2"/>
  <c r="I176" i="2"/>
  <c r="I178" i="2" s="1"/>
  <c r="M169" i="2"/>
  <c r="L169" i="2"/>
  <c r="K169" i="2"/>
  <c r="J169" i="2"/>
  <c r="I169" i="2"/>
  <c r="O154" i="2"/>
  <c r="R109" i="2"/>
  <c r="Q109" i="2"/>
  <c r="P109" i="2"/>
  <c r="O109" i="2"/>
  <c r="N109" i="2"/>
  <c r="M109" i="2"/>
  <c r="L109" i="2"/>
  <c r="K109" i="2"/>
  <c r="I109" i="2"/>
  <c r="S108" i="2"/>
  <c r="U108" i="2" s="1"/>
  <c r="S107" i="2"/>
  <c r="U107" i="2" s="1"/>
  <c r="S106" i="2"/>
  <c r="U106" i="2" s="1"/>
  <c r="S105" i="2"/>
  <c r="U105" i="2" s="1"/>
  <c r="S104" i="2"/>
  <c r="U104" i="2" s="1"/>
  <c r="S103" i="2"/>
  <c r="U103" i="2" s="1"/>
  <c r="S102" i="2"/>
  <c r="U102" i="2" s="1"/>
  <c r="S101" i="2"/>
  <c r="U101" i="2" s="1"/>
  <c r="S100" i="2"/>
  <c r="U100" i="2" s="1"/>
  <c r="S99" i="2"/>
  <c r="U99" i="2" s="1"/>
  <c r="S98" i="2"/>
  <c r="U98" i="2" s="1"/>
  <c r="U97" i="2"/>
  <c r="S97" i="2"/>
  <c r="S96" i="2"/>
  <c r="U96" i="2" s="1"/>
  <c r="S95" i="2"/>
  <c r="U95" i="2" s="1"/>
  <c r="S94" i="2"/>
  <c r="U94" i="2" s="1"/>
  <c r="S93" i="2"/>
  <c r="U93" i="2" s="1"/>
  <c r="S92" i="2"/>
  <c r="U92" i="2" s="1"/>
  <c r="S91" i="2"/>
  <c r="U91" i="2" s="1"/>
  <c r="S90" i="2"/>
  <c r="U90" i="2" s="1"/>
  <c r="R87" i="2"/>
  <c r="Q87" i="2"/>
  <c r="P87" i="2"/>
  <c r="O87" i="2"/>
  <c r="N87" i="2"/>
  <c r="M87" i="2"/>
  <c r="L87" i="2"/>
  <c r="K87" i="2"/>
  <c r="I87" i="2"/>
  <c r="S86" i="2"/>
  <c r="U86" i="2" s="1"/>
  <c r="S85" i="2"/>
  <c r="U85" i="2" s="1"/>
  <c r="S84" i="2"/>
  <c r="U84" i="2" s="1"/>
  <c r="S83" i="2"/>
  <c r="U83" i="2" s="1"/>
  <c r="S82" i="2"/>
  <c r="U82" i="2" s="1"/>
  <c r="S81" i="2"/>
  <c r="U81" i="2" s="1"/>
  <c r="S80" i="2"/>
  <c r="U80" i="2" s="1"/>
  <c r="S79" i="2"/>
  <c r="U79" i="2" s="1"/>
  <c r="S78" i="2"/>
  <c r="U78" i="2" s="1"/>
  <c r="S77" i="2"/>
  <c r="U77" i="2" s="1"/>
  <c r="S76" i="2"/>
  <c r="U76" i="2" s="1"/>
  <c r="S75" i="2"/>
  <c r="U75" i="2" s="1"/>
  <c r="S74" i="2"/>
  <c r="U74" i="2" s="1"/>
  <c r="S73" i="2"/>
  <c r="U73" i="2" s="1"/>
  <c r="S72" i="2"/>
  <c r="U72" i="2" s="1"/>
  <c r="S71" i="2"/>
  <c r="U71" i="2" s="1"/>
  <c r="S70" i="2"/>
  <c r="U70" i="2" s="1"/>
  <c r="S69" i="2"/>
  <c r="U69" i="2" s="1"/>
  <c r="S68" i="2"/>
  <c r="U68" i="2" s="1"/>
  <c r="I21" i="2"/>
  <c r="I43" i="2"/>
  <c r="I65" i="2"/>
  <c r="I154" i="2"/>
  <c r="J178" i="2"/>
  <c r="I21" i="1"/>
  <c r="J35" i="1"/>
  <c r="J36" i="1" s="1"/>
  <c r="I36" i="1"/>
  <c r="I56" i="1"/>
  <c r="J70" i="1"/>
  <c r="J71" i="1" s="1"/>
  <c r="I71" i="1"/>
  <c r="I91" i="1"/>
  <c r="J105" i="1"/>
  <c r="J106" i="1" s="1"/>
  <c r="I106" i="1"/>
  <c r="I126" i="1"/>
  <c r="J140" i="1"/>
  <c r="J141" i="1" s="1"/>
  <c r="I141" i="1"/>
  <c r="I161" i="1"/>
  <c r="J175" i="1"/>
  <c r="J176" i="1" s="1"/>
  <c r="I176" i="1"/>
  <c r="I337" i="1"/>
  <c r="J351" i="1"/>
  <c r="J352" i="1" s="1"/>
  <c r="I352" i="1"/>
  <c r="I374" i="1"/>
  <c r="J374" i="1"/>
  <c r="J393" i="1" s="1"/>
  <c r="I392" i="1"/>
  <c r="R65" i="2"/>
  <c r="Q65" i="2"/>
  <c r="P65" i="2"/>
  <c r="O65" i="2"/>
  <c r="N65" i="2"/>
  <c r="M65" i="2"/>
  <c r="L65" i="2"/>
  <c r="K65" i="2"/>
  <c r="S64" i="2"/>
  <c r="U64" i="2" s="1"/>
  <c r="S63" i="2"/>
  <c r="U63" i="2" s="1"/>
  <c r="S62" i="2"/>
  <c r="U62" i="2" s="1"/>
  <c r="S61" i="2"/>
  <c r="U61" i="2" s="1"/>
  <c r="S60" i="2"/>
  <c r="U60" i="2" s="1"/>
  <c r="S59" i="2"/>
  <c r="U59" i="2" s="1"/>
  <c r="S58" i="2"/>
  <c r="U58" i="2" s="1"/>
  <c r="S57" i="2"/>
  <c r="U57" i="2" s="1"/>
  <c r="S56" i="2"/>
  <c r="U56" i="2" s="1"/>
  <c r="S55" i="2"/>
  <c r="U55" i="2" s="1"/>
  <c r="S54" i="2"/>
  <c r="U54" i="2" s="1"/>
  <c r="S53" i="2"/>
  <c r="U53" i="2" s="1"/>
  <c r="S52" i="2"/>
  <c r="U52" i="2" s="1"/>
  <c r="S51" i="2"/>
  <c r="U51" i="2" s="1"/>
  <c r="S50" i="2"/>
  <c r="U50" i="2" s="1"/>
  <c r="S49" i="2"/>
  <c r="U49" i="2" s="1"/>
  <c r="S48" i="2"/>
  <c r="U48" i="2" s="1"/>
  <c r="S47" i="2"/>
  <c r="U47" i="2" s="1"/>
  <c r="S46" i="2"/>
  <c r="U46" i="2" s="1"/>
  <c r="S41" i="2"/>
  <c r="U41" i="2" s="1"/>
  <c r="S19" i="2"/>
  <c r="U19" i="2" s="1"/>
  <c r="R43" i="2"/>
  <c r="Q43" i="2"/>
  <c r="P43" i="2"/>
  <c r="O43" i="2"/>
  <c r="N43" i="2"/>
  <c r="M43" i="2"/>
  <c r="L43" i="2"/>
  <c r="K43" i="2"/>
  <c r="S42" i="2"/>
  <c r="U42" i="2" s="1"/>
  <c r="S40" i="2"/>
  <c r="U40" i="2" s="1"/>
  <c r="S39" i="2"/>
  <c r="U39" i="2" s="1"/>
  <c r="S38" i="2"/>
  <c r="U38" i="2" s="1"/>
  <c r="S37" i="2"/>
  <c r="U37" i="2" s="1"/>
  <c r="S36" i="2"/>
  <c r="U36" i="2" s="1"/>
  <c r="S35" i="2"/>
  <c r="U35" i="2" s="1"/>
  <c r="S34" i="2"/>
  <c r="U34" i="2" s="1"/>
  <c r="S33" i="2"/>
  <c r="U33" i="2" s="1"/>
  <c r="S32" i="2"/>
  <c r="U32" i="2" s="1"/>
  <c r="S31" i="2"/>
  <c r="U31" i="2" s="1"/>
  <c r="S30" i="2"/>
  <c r="U30" i="2" s="1"/>
  <c r="S29" i="2"/>
  <c r="U29" i="2" s="1"/>
  <c r="S28" i="2"/>
  <c r="U28" i="2" s="1"/>
  <c r="S27" i="2"/>
  <c r="U27" i="2" s="1"/>
  <c r="S26" i="2"/>
  <c r="U26" i="2" s="1"/>
  <c r="S25" i="2"/>
  <c r="U25" i="2" s="1"/>
  <c r="S24" i="2"/>
  <c r="L21" i="2"/>
  <c r="M21" i="2"/>
  <c r="N21" i="2"/>
  <c r="O21" i="2"/>
  <c r="P21" i="2"/>
  <c r="Q21" i="2"/>
  <c r="R21" i="2"/>
  <c r="K21" i="2"/>
  <c r="U20" i="2"/>
  <c r="P154" i="2"/>
  <c r="Q154" i="2"/>
  <c r="R154" i="2"/>
  <c r="K154" i="2" l="1"/>
  <c r="I393" i="1"/>
  <c r="L154" i="2"/>
  <c r="S131" i="2"/>
  <c r="U131" i="2"/>
  <c r="S109" i="2"/>
  <c r="U109" i="2"/>
  <c r="S87" i="2"/>
  <c r="U87" i="2"/>
  <c r="S137" i="2"/>
  <c r="U137" i="2" s="1"/>
  <c r="S139" i="2"/>
  <c r="U139" i="2" s="1"/>
  <c r="S141" i="2"/>
  <c r="U141" i="2" s="1"/>
  <c r="S143" i="2"/>
  <c r="U143" i="2" s="1"/>
  <c r="S145" i="2"/>
  <c r="U147" i="2"/>
  <c r="S149" i="2"/>
  <c r="U149" i="2" s="1"/>
  <c r="S152" i="2"/>
  <c r="U152" i="2" s="1"/>
  <c r="S136" i="2"/>
  <c r="U136" i="2" s="1"/>
  <c r="S138" i="2"/>
  <c r="U138" i="2" s="1"/>
  <c r="S140" i="2"/>
  <c r="U140" i="2" s="1"/>
  <c r="S142" i="2"/>
  <c r="U142" i="2" s="1"/>
  <c r="S144" i="2"/>
  <c r="U144" i="2" s="1"/>
  <c r="S148" i="2"/>
  <c r="U148" i="2" s="1"/>
  <c r="S151" i="2"/>
  <c r="U151" i="2" s="1"/>
  <c r="S153" i="2"/>
  <c r="U153" i="2" s="1"/>
  <c r="S146" i="2"/>
  <c r="U146" i="2" s="1"/>
  <c r="S150" i="2"/>
  <c r="U150" i="2" s="1"/>
  <c r="S65" i="2"/>
  <c r="U65" i="2"/>
  <c r="S43" i="2"/>
  <c r="U24" i="2"/>
  <c r="U43" i="2" s="1"/>
  <c r="S135" i="2"/>
  <c r="U145" i="2" l="1"/>
  <c r="S154" i="2"/>
  <c r="U135" i="2"/>
  <c r="U154" i="2" s="1"/>
  <c r="S178" i="2" l="1"/>
  <c r="Q178" i="2"/>
  <c r="O178" i="2"/>
  <c r="M178" i="2"/>
  <c r="L178" i="2"/>
  <c r="K178" i="2"/>
  <c r="H178" i="2"/>
  <c r="T177" i="2"/>
  <c r="T176" i="2"/>
  <c r="T175" i="2"/>
  <c r="T174" i="2"/>
  <c r="T173" i="2"/>
  <c r="T172" i="2"/>
  <c r="T171" i="2"/>
  <c r="T170" i="2"/>
  <c r="T168" i="2"/>
  <c r="T167" i="2"/>
  <c r="T166" i="2"/>
  <c r="T165" i="2"/>
  <c r="T164" i="2"/>
  <c r="T163" i="2"/>
  <c r="T162" i="2"/>
  <c r="T161" i="2"/>
  <c r="T160" i="2"/>
  <c r="T159" i="2"/>
  <c r="S18" i="2"/>
  <c r="U18" i="2" s="1"/>
  <c r="S17" i="2"/>
  <c r="U17" i="2" s="1"/>
  <c r="S16" i="2"/>
  <c r="U16" i="2" s="1"/>
  <c r="S15" i="2"/>
  <c r="U15" i="2" s="1"/>
  <c r="S14" i="2"/>
  <c r="U14" i="2" s="1"/>
  <c r="S13" i="2"/>
  <c r="U13" i="2" s="1"/>
  <c r="U12" i="2"/>
  <c r="U11" i="2"/>
  <c r="S10" i="2"/>
  <c r="U10" i="2" s="1"/>
  <c r="S9" i="2"/>
  <c r="U9" i="2" s="1"/>
  <c r="S8" i="2"/>
  <c r="U8" i="2" s="1"/>
  <c r="S7" i="2"/>
  <c r="U7" i="2" s="1"/>
  <c r="S6" i="2"/>
  <c r="U6" i="2" s="1"/>
  <c r="U4" i="2"/>
  <c r="U3" i="2"/>
  <c r="U2" i="2"/>
  <c r="U5" i="2" l="1"/>
  <c r="U21" i="2" s="1"/>
  <c r="T178" i="2"/>
  <c r="S350" i="1" l="1"/>
  <c r="U350" i="1" s="1"/>
  <c r="S349" i="1"/>
  <c r="U349" i="1" s="1"/>
  <c r="S342" i="1"/>
  <c r="U342" i="1" s="1"/>
  <c r="S341" i="1"/>
  <c r="U341" i="1" s="1"/>
  <c r="T338" i="1"/>
  <c r="T352" i="1"/>
  <c r="O351" i="1"/>
  <c r="N351" i="1"/>
  <c r="M351" i="1"/>
  <c r="L351" i="1"/>
  <c r="K351" i="1"/>
  <c r="R337" i="1"/>
  <c r="Q337" i="1"/>
  <c r="P337" i="1"/>
  <c r="T176" i="1"/>
  <c r="R175" i="1"/>
  <c r="Q175" i="1"/>
  <c r="P175" i="1"/>
  <c r="O175" i="1"/>
  <c r="N175" i="1"/>
  <c r="M175" i="1"/>
  <c r="L175" i="1"/>
  <c r="K175" i="1"/>
  <c r="S174" i="1"/>
  <c r="U174" i="1" s="1"/>
  <c r="S173" i="1"/>
  <c r="U173" i="1" s="1"/>
  <c r="S172" i="1"/>
  <c r="U172" i="1" s="1"/>
  <c r="S171" i="1"/>
  <c r="U171" i="1" s="1"/>
  <c r="S170" i="1"/>
  <c r="U170" i="1" s="1"/>
  <c r="S169" i="1"/>
  <c r="U169" i="1" s="1"/>
  <c r="S168" i="1"/>
  <c r="U168" i="1" s="1"/>
  <c r="S167" i="1"/>
  <c r="U167" i="1" s="1"/>
  <c r="S166" i="1"/>
  <c r="U166" i="1" s="1"/>
  <c r="S165" i="1"/>
  <c r="U165" i="1" s="1"/>
  <c r="S164" i="1"/>
  <c r="U164" i="1" s="1"/>
  <c r="S163" i="1"/>
  <c r="U163" i="1" s="1"/>
  <c r="S162" i="1"/>
  <c r="R161" i="1"/>
  <c r="Q161" i="1"/>
  <c r="P161" i="1"/>
  <c r="O161" i="1"/>
  <c r="N161" i="1"/>
  <c r="M161" i="1"/>
  <c r="L161" i="1"/>
  <c r="K161" i="1"/>
  <c r="S160" i="1"/>
  <c r="U160" i="1" s="1"/>
  <c r="S159" i="1"/>
  <c r="U159" i="1" s="1"/>
  <c r="S158" i="1"/>
  <c r="U158" i="1" s="1"/>
  <c r="S157" i="1"/>
  <c r="U157" i="1" s="1"/>
  <c r="S156" i="1"/>
  <c r="U156" i="1" s="1"/>
  <c r="S155" i="1"/>
  <c r="U155" i="1" s="1"/>
  <c r="S154" i="1"/>
  <c r="U154" i="1" s="1"/>
  <c r="S153" i="1"/>
  <c r="U153" i="1" s="1"/>
  <c r="S152" i="1"/>
  <c r="U152" i="1" s="1"/>
  <c r="S151" i="1"/>
  <c r="U151" i="1" s="1"/>
  <c r="S150" i="1"/>
  <c r="U150" i="1" s="1"/>
  <c r="S149" i="1"/>
  <c r="U149" i="1" s="1"/>
  <c r="S148" i="1"/>
  <c r="U148" i="1" s="1"/>
  <c r="S147" i="1"/>
  <c r="U147" i="1" s="1"/>
  <c r="S146" i="1"/>
  <c r="U146" i="1" s="1"/>
  <c r="S145" i="1"/>
  <c r="S144" i="1"/>
  <c r="U144" i="1" s="1"/>
  <c r="T141" i="1"/>
  <c r="R140" i="1"/>
  <c r="Q140" i="1"/>
  <c r="P140" i="1"/>
  <c r="O140" i="1"/>
  <c r="N140" i="1"/>
  <c r="M140" i="1"/>
  <c r="L140" i="1"/>
  <c r="K140" i="1"/>
  <c r="S139" i="1"/>
  <c r="U139" i="1" s="1"/>
  <c r="S138" i="1"/>
  <c r="U138" i="1" s="1"/>
  <c r="S137" i="1"/>
  <c r="U137" i="1" s="1"/>
  <c r="S136" i="1"/>
  <c r="U136" i="1" s="1"/>
  <c r="S135" i="1"/>
  <c r="U135" i="1" s="1"/>
  <c r="S134" i="1"/>
  <c r="U134" i="1" s="1"/>
  <c r="S133" i="1"/>
  <c r="U133" i="1" s="1"/>
  <c r="S132" i="1"/>
  <c r="U132" i="1" s="1"/>
  <c r="S131" i="1"/>
  <c r="U131" i="1" s="1"/>
  <c r="S130" i="1"/>
  <c r="U130" i="1" s="1"/>
  <c r="S129" i="1"/>
  <c r="U129" i="1" s="1"/>
  <c r="S128" i="1"/>
  <c r="U128" i="1" s="1"/>
  <c r="S127" i="1"/>
  <c r="U127" i="1" s="1"/>
  <c r="R126" i="1"/>
  <c r="Q126" i="1"/>
  <c r="P126" i="1"/>
  <c r="O126" i="1"/>
  <c r="N126" i="1"/>
  <c r="M126" i="1"/>
  <c r="L126" i="1"/>
  <c r="K126" i="1"/>
  <c r="S125" i="1"/>
  <c r="U125" i="1" s="1"/>
  <c r="S124" i="1"/>
  <c r="U124" i="1" s="1"/>
  <c r="S123" i="1"/>
  <c r="U123" i="1" s="1"/>
  <c r="S122" i="1"/>
  <c r="U122" i="1" s="1"/>
  <c r="S121" i="1"/>
  <c r="U121" i="1" s="1"/>
  <c r="S120" i="1"/>
  <c r="U120" i="1" s="1"/>
  <c r="S119" i="1"/>
  <c r="U119" i="1" s="1"/>
  <c r="S118" i="1"/>
  <c r="U118" i="1" s="1"/>
  <c r="S117" i="1"/>
  <c r="U117" i="1" s="1"/>
  <c r="S116" i="1"/>
  <c r="U116" i="1" s="1"/>
  <c r="S115" i="1"/>
  <c r="U115" i="1" s="1"/>
  <c r="S114" i="1"/>
  <c r="U114" i="1" s="1"/>
  <c r="S113" i="1"/>
  <c r="U113" i="1" s="1"/>
  <c r="S112" i="1"/>
  <c r="U112" i="1" s="1"/>
  <c r="S111" i="1"/>
  <c r="U111" i="1" s="1"/>
  <c r="S110" i="1"/>
  <c r="S109" i="1"/>
  <c r="U109" i="1" s="1"/>
  <c r="T106" i="1"/>
  <c r="R105" i="1"/>
  <c r="Q105" i="1"/>
  <c r="P105" i="1"/>
  <c r="O105" i="1"/>
  <c r="N105" i="1"/>
  <c r="M105" i="1"/>
  <c r="L105" i="1"/>
  <c r="K105" i="1"/>
  <c r="S104" i="1"/>
  <c r="U104" i="1" s="1"/>
  <c r="S103" i="1"/>
  <c r="U103" i="1" s="1"/>
  <c r="S102" i="1"/>
  <c r="U102" i="1" s="1"/>
  <c r="S101" i="1"/>
  <c r="U101" i="1" s="1"/>
  <c r="S100" i="1"/>
  <c r="U100" i="1" s="1"/>
  <c r="S99" i="1"/>
  <c r="U99" i="1" s="1"/>
  <c r="S98" i="1"/>
  <c r="U98" i="1" s="1"/>
  <c r="S97" i="1"/>
  <c r="U97" i="1" s="1"/>
  <c r="S96" i="1"/>
  <c r="U96" i="1" s="1"/>
  <c r="S95" i="1"/>
  <c r="U95" i="1" s="1"/>
  <c r="S94" i="1"/>
  <c r="U94" i="1" s="1"/>
  <c r="S93" i="1"/>
  <c r="S92" i="1"/>
  <c r="U92" i="1" s="1"/>
  <c r="R91" i="1"/>
  <c r="Q91" i="1"/>
  <c r="P91" i="1"/>
  <c r="O91" i="1"/>
  <c r="N91" i="1"/>
  <c r="M91" i="1"/>
  <c r="L91" i="1"/>
  <c r="K91" i="1"/>
  <c r="S90" i="1"/>
  <c r="U90" i="1" s="1"/>
  <c r="S89" i="1"/>
  <c r="U89" i="1" s="1"/>
  <c r="S88" i="1"/>
  <c r="U88" i="1" s="1"/>
  <c r="S87" i="1"/>
  <c r="U87" i="1" s="1"/>
  <c r="S86" i="1"/>
  <c r="U86" i="1" s="1"/>
  <c r="S85" i="1"/>
  <c r="U85" i="1" s="1"/>
  <c r="S84" i="1"/>
  <c r="U84" i="1" s="1"/>
  <c r="S83" i="1"/>
  <c r="U83" i="1" s="1"/>
  <c r="S82" i="1"/>
  <c r="U82" i="1" s="1"/>
  <c r="S81" i="1"/>
  <c r="U81" i="1" s="1"/>
  <c r="S80" i="1"/>
  <c r="U80" i="1" s="1"/>
  <c r="S79" i="1"/>
  <c r="U79" i="1" s="1"/>
  <c r="S78" i="1"/>
  <c r="U78" i="1" s="1"/>
  <c r="S77" i="1"/>
  <c r="U77" i="1" s="1"/>
  <c r="S76" i="1"/>
  <c r="U76" i="1" s="1"/>
  <c r="S75" i="1"/>
  <c r="U75" i="1" s="1"/>
  <c r="S74" i="1"/>
  <c r="U74" i="1" s="1"/>
  <c r="T71" i="1"/>
  <c r="R70" i="1"/>
  <c r="Q70" i="1"/>
  <c r="P70" i="1"/>
  <c r="O70" i="1"/>
  <c r="N70" i="1"/>
  <c r="M70" i="1"/>
  <c r="L70" i="1"/>
  <c r="K70" i="1"/>
  <c r="S69" i="1"/>
  <c r="U69" i="1" s="1"/>
  <c r="S68" i="1"/>
  <c r="U68" i="1" s="1"/>
  <c r="S67" i="1"/>
  <c r="U67" i="1" s="1"/>
  <c r="S66" i="1"/>
  <c r="U66" i="1" s="1"/>
  <c r="S65" i="1"/>
  <c r="U65" i="1" s="1"/>
  <c r="S64" i="1"/>
  <c r="U64" i="1" s="1"/>
  <c r="S63" i="1"/>
  <c r="U63" i="1" s="1"/>
  <c r="S62" i="1"/>
  <c r="U62" i="1" s="1"/>
  <c r="S61" i="1"/>
  <c r="U61" i="1" s="1"/>
  <c r="S60" i="1"/>
  <c r="U60" i="1" s="1"/>
  <c r="S59" i="1"/>
  <c r="U59" i="1" s="1"/>
  <c r="S58" i="1"/>
  <c r="U58" i="1" s="1"/>
  <c r="S57" i="1"/>
  <c r="U57" i="1" s="1"/>
  <c r="R56" i="1"/>
  <c r="Q56" i="1"/>
  <c r="P56" i="1"/>
  <c r="O56" i="1"/>
  <c r="N56" i="1"/>
  <c r="M56" i="1"/>
  <c r="L56" i="1"/>
  <c r="K56" i="1"/>
  <c r="S55" i="1"/>
  <c r="U55" i="1" s="1"/>
  <c r="S54" i="1"/>
  <c r="U54" i="1" s="1"/>
  <c r="S53" i="1"/>
  <c r="U53" i="1" s="1"/>
  <c r="S52" i="1"/>
  <c r="U52" i="1" s="1"/>
  <c r="S51" i="1"/>
  <c r="U51" i="1" s="1"/>
  <c r="S50" i="1"/>
  <c r="U50" i="1" s="1"/>
  <c r="S49" i="1"/>
  <c r="U49" i="1" s="1"/>
  <c r="S48" i="1"/>
  <c r="U48" i="1" s="1"/>
  <c r="S47" i="1"/>
  <c r="U47" i="1" s="1"/>
  <c r="S46" i="1"/>
  <c r="U46" i="1" s="1"/>
  <c r="S45" i="1"/>
  <c r="U45" i="1" s="1"/>
  <c r="S44" i="1"/>
  <c r="U44" i="1" s="1"/>
  <c r="S43" i="1"/>
  <c r="U43" i="1" s="1"/>
  <c r="S42" i="1"/>
  <c r="U42" i="1" s="1"/>
  <c r="S41" i="1"/>
  <c r="U41" i="1" s="1"/>
  <c r="S40" i="1"/>
  <c r="U40" i="1" s="1"/>
  <c r="S39" i="1"/>
  <c r="U39" i="1" s="1"/>
  <c r="S334" i="1" l="1"/>
  <c r="U334" i="1" s="1"/>
  <c r="K337" i="1"/>
  <c r="K352" i="1" s="1"/>
  <c r="S325" i="1"/>
  <c r="U325" i="1" s="1"/>
  <c r="S328" i="1"/>
  <c r="U328" i="1" s="1"/>
  <c r="S346" i="1"/>
  <c r="U346" i="1" s="1"/>
  <c r="S345" i="1"/>
  <c r="U345" i="1" s="1"/>
  <c r="S331" i="1"/>
  <c r="U331" i="1" s="1"/>
  <c r="S320" i="1"/>
  <c r="U320" i="1" s="1"/>
  <c r="O337" i="1"/>
  <c r="O352" i="1" s="1"/>
  <c r="M337" i="1"/>
  <c r="M352" i="1" s="1"/>
  <c r="S324" i="1"/>
  <c r="U324" i="1" s="1"/>
  <c r="S326" i="1"/>
  <c r="U326" i="1" s="1"/>
  <c r="S330" i="1"/>
  <c r="U330" i="1" s="1"/>
  <c r="S332" i="1"/>
  <c r="U332" i="1" s="1"/>
  <c r="S336" i="1"/>
  <c r="U336" i="1" s="1"/>
  <c r="S321" i="1"/>
  <c r="U321" i="1" s="1"/>
  <c r="S322" i="1"/>
  <c r="U322" i="1" s="1"/>
  <c r="S327" i="1"/>
  <c r="U327" i="1" s="1"/>
  <c r="S329" i="1"/>
  <c r="U329" i="1" s="1"/>
  <c r="S333" i="1"/>
  <c r="U333" i="1" s="1"/>
  <c r="S335" i="1"/>
  <c r="U335" i="1" s="1"/>
  <c r="Q351" i="1"/>
  <c r="Q352" i="1" s="1"/>
  <c r="S339" i="1"/>
  <c r="U339" i="1" s="1"/>
  <c r="S340" i="1"/>
  <c r="U340" i="1" s="1"/>
  <c r="R351" i="1"/>
  <c r="R352" i="1" s="1"/>
  <c r="S343" i="1"/>
  <c r="U343" i="1" s="1"/>
  <c r="S344" i="1"/>
  <c r="U344" i="1" s="1"/>
  <c r="S347" i="1"/>
  <c r="U347" i="1" s="1"/>
  <c r="S348" i="1"/>
  <c r="U348" i="1" s="1"/>
  <c r="P351" i="1"/>
  <c r="P352" i="1" s="1"/>
  <c r="L337" i="1"/>
  <c r="L352" i="1" s="1"/>
  <c r="S323" i="1"/>
  <c r="U323" i="1" s="1"/>
  <c r="N337" i="1"/>
  <c r="N352" i="1" s="1"/>
  <c r="Q176" i="1"/>
  <c r="P141" i="1"/>
  <c r="R71" i="1"/>
  <c r="P106" i="1"/>
  <c r="S175" i="1"/>
  <c r="R176" i="1"/>
  <c r="U162" i="1"/>
  <c r="U175" i="1" s="1"/>
  <c r="P176" i="1"/>
  <c r="N176" i="1"/>
  <c r="S161" i="1"/>
  <c r="K176" i="1"/>
  <c r="O176" i="1"/>
  <c r="L176" i="1"/>
  <c r="U145" i="1"/>
  <c r="U161" i="1" s="1"/>
  <c r="M176" i="1"/>
  <c r="U140" i="1"/>
  <c r="Q141" i="1"/>
  <c r="R141" i="1"/>
  <c r="Q71" i="1"/>
  <c r="M141" i="1"/>
  <c r="N141" i="1"/>
  <c r="K141" i="1"/>
  <c r="O141" i="1"/>
  <c r="S126" i="1"/>
  <c r="L141" i="1"/>
  <c r="Q106" i="1"/>
  <c r="S91" i="1"/>
  <c r="U110" i="1"/>
  <c r="U126" i="1" s="1"/>
  <c r="U141" i="1" s="1"/>
  <c r="R106" i="1"/>
  <c r="S140" i="1"/>
  <c r="O106" i="1"/>
  <c r="K106" i="1"/>
  <c r="N106" i="1"/>
  <c r="M106" i="1"/>
  <c r="S105" i="1"/>
  <c r="L106" i="1"/>
  <c r="U91" i="1"/>
  <c r="U93" i="1"/>
  <c r="U105" i="1" s="1"/>
  <c r="M71" i="1"/>
  <c r="N71" i="1"/>
  <c r="S70" i="1"/>
  <c r="S56" i="1"/>
  <c r="K71" i="1"/>
  <c r="O71" i="1"/>
  <c r="L71" i="1"/>
  <c r="P71" i="1"/>
  <c r="U56" i="1"/>
  <c r="U70" i="1"/>
  <c r="S34" i="1"/>
  <c r="U34" i="1" s="1"/>
  <c r="U33" i="1"/>
  <c r="S32" i="1"/>
  <c r="U32" i="1" s="1"/>
  <c r="S31" i="1"/>
  <c r="U31" i="1" s="1"/>
  <c r="S30" i="1"/>
  <c r="U30" i="1" s="1"/>
  <c r="S29" i="1"/>
  <c r="U29" i="1" s="1"/>
  <c r="S28" i="1"/>
  <c r="U28" i="1" s="1"/>
  <c r="S27" i="1"/>
  <c r="U27" i="1" s="1"/>
  <c r="S26" i="1"/>
  <c r="U26" i="1" s="1"/>
  <c r="S25" i="1"/>
  <c r="U25" i="1" s="1"/>
  <c r="S24" i="1"/>
  <c r="U24" i="1" s="1"/>
  <c r="S23" i="1"/>
  <c r="U23" i="1" s="1"/>
  <c r="S22" i="1"/>
  <c r="S338" i="1" s="1"/>
  <c r="H393" i="1"/>
  <c r="S392" i="1"/>
  <c r="Q392" i="1"/>
  <c r="O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S374" i="1"/>
  <c r="Q374" i="1"/>
  <c r="O374" i="1"/>
  <c r="M374" i="1"/>
  <c r="M393" i="1" s="1"/>
  <c r="L374" i="1"/>
  <c r="L393" i="1" s="1"/>
  <c r="K374" i="1"/>
  <c r="K393" i="1" s="1"/>
  <c r="H374" i="1"/>
  <c r="H392" i="1" s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S176" i="1" l="1"/>
  <c r="U338" i="1"/>
  <c r="U351" i="1" s="1"/>
  <c r="S351" i="1"/>
  <c r="U337" i="1"/>
  <c r="S337" i="1"/>
  <c r="U176" i="1"/>
  <c r="S141" i="1"/>
  <c r="S106" i="1"/>
  <c r="U106" i="1"/>
  <c r="S71" i="1"/>
  <c r="U71" i="1"/>
  <c r="O393" i="1"/>
  <c r="Q393" i="1"/>
  <c r="S393" i="1"/>
  <c r="T374" i="1"/>
  <c r="T392" i="1"/>
  <c r="S352" i="1" l="1"/>
  <c r="U352" i="1"/>
  <c r="T393" i="1"/>
  <c r="O21" i="1"/>
  <c r="N21" i="1"/>
  <c r="M21" i="1"/>
  <c r="L21" i="1"/>
  <c r="K21" i="1"/>
  <c r="S20" i="1"/>
  <c r="U20" i="1" s="1"/>
  <c r="S19" i="1"/>
  <c r="U19" i="1" s="1"/>
  <c r="S18" i="1"/>
  <c r="U18" i="1" s="1"/>
  <c r="S17" i="1"/>
  <c r="U17" i="1" s="1"/>
  <c r="S16" i="1"/>
  <c r="U16" i="1" s="1"/>
  <c r="S15" i="1"/>
  <c r="U15" i="1" s="1"/>
  <c r="S14" i="1"/>
  <c r="U14" i="1" s="1"/>
  <c r="S13" i="1"/>
  <c r="U13" i="1" s="1"/>
  <c r="S12" i="1"/>
  <c r="U12" i="1" s="1"/>
  <c r="S11" i="1"/>
  <c r="S4" i="1"/>
  <c r="U22" i="1" l="1"/>
  <c r="U35" i="1" s="1"/>
  <c r="S35" i="1"/>
  <c r="P21" i="1" l="1"/>
  <c r="Q21" i="1"/>
  <c r="R21" i="1"/>
  <c r="T36" i="1"/>
  <c r="R35" i="1"/>
  <c r="Q35" i="1"/>
  <c r="P35" i="1"/>
  <c r="O35" i="1"/>
  <c r="O36" i="1" s="1"/>
  <c r="N35" i="1"/>
  <c r="M35" i="1"/>
  <c r="M36" i="1" s="1"/>
  <c r="L35" i="1"/>
  <c r="K35" i="1"/>
  <c r="K36" i="1" s="1"/>
  <c r="S9" i="1"/>
  <c r="U9" i="1" s="1"/>
  <c r="S7" i="1"/>
  <c r="U7" i="1" s="1"/>
  <c r="S6" i="1"/>
  <c r="U6" i="1" s="1"/>
  <c r="S5" i="1"/>
  <c r="U11" i="1"/>
  <c r="S10" i="1"/>
  <c r="U10" i="1" s="1"/>
  <c r="S8" i="1"/>
  <c r="U8" i="1" s="1"/>
  <c r="U4" i="1"/>
  <c r="Q36" i="1" l="1"/>
  <c r="U5" i="1"/>
  <c r="U21" i="1" s="1"/>
  <c r="S21" i="1"/>
  <c r="S36" i="1" s="1"/>
  <c r="L36" i="1"/>
  <c r="P36" i="1"/>
  <c r="N36" i="1"/>
  <c r="R36" i="1"/>
  <c r="U36" i="1" l="1"/>
</calcChain>
</file>

<file path=xl/sharedStrings.xml><?xml version="1.0" encoding="utf-8"?>
<sst xmlns="http://schemas.openxmlformats.org/spreadsheetml/2006/main" count="1406" uniqueCount="119">
  <si>
    <t>SHELL</t>
    <phoneticPr fontId="4" type="noConversion"/>
  </si>
  <si>
    <t>PO#</t>
    <phoneticPr fontId="2" type="noConversion"/>
  </si>
  <si>
    <t>X-FTY</t>
    <phoneticPr fontId="2" type="noConversion"/>
  </si>
  <si>
    <t>XS</t>
    <phoneticPr fontId="4" type="noConversion"/>
  </si>
  <si>
    <t>S</t>
    <phoneticPr fontId="4" type="noConversion"/>
  </si>
  <si>
    <t>M</t>
    <phoneticPr fontId="4" type="noConversion"/>
  </si>
  <si>
    <t>L</t>
    <phoneticPr fontId="2" type="noConversion"/>
  </si>
  <si>
    <t>XL</t>
    <phoneticPr fontId="2" type="noConversion"/>
  </si>
  <si>
    <t>XXL</t>
    <phoneticPr fontId="2" type="noConversion"/>
  </si>
  <si>
    <t>TTL</t>
    <phoneticPr fontId="2" type="noConversion"/>
  </si>
  <si>
    <t>DESTINATION</t>
    <phoneticPr fontId="2" type="noConversion"/>
  </si>
  <si>
    <t>US</t>
    <phoneticPr fontId="2" type="noConversion"/>
  </si>
  <si>
    <t>DESIGN # AND SKETCH</t>
    <phoneticPr fontId="2" type="noConversion"/>
  </si>
  <si>
    <t>GRAND TOTAL</t>
    <phoneticPr fontId="2" type="noConversion"/>
  </si>
  <si>
    <t>COMMIT#</t>
    <phoneticPr fontId="2" type="noConversion"/>
  </si>
  <si>
    <t>XXS</t>
    <phoneticPr fontId="2" type="noConversion"/>
  </si>
  <si>
    <t>Type</t>
    <phoneticPr fontId="2" type="noConversion"/>
  </si>
  <si>
    <t>FLOW</t>
    <phoneticPr fontId="8" type="noConversion"/>
  </si>
  <si>
    <t>COLOR / SIZE</t>
    <phoneticPr fontId="8" type="noConversion"/>
  </si>
  <si>
    <t>S</t>
    <phoneticPr fontId="8" type="noConversion"/>
  </si>
  <si>
    <t>M</t>
    <phoneticPr fontId="8" type="noConversion"/>
  </si>
  <si>
    <t>L</t>
    <phoneticPr fontId="8" type="noConversion"/>
  </si>
  <si>
    <t>XL</t>
    <phoneticPr fontId="8" type="noConversion"/>
  </si>
  <si>
    <t>XXL</t>
    <phoneticPr fontId="8" type="noConversion"/>
  </si>
  <si>
    <t>TOTAL</t>
    <phoneticPr fontId="8" type="noConversion"/>
  </si>
  <si>
    <t>2XLT</t>
    <phoneticPr fontId="2" type="noConversion"/>
  </si>
  <si>
    <t>3XLT</t>
    <phoneticPr fontId="2" type="noConversion"/>
  </si>
  <si>
    <t>4XLT</t>
    <phoneticPr fontId="2" type="noConversion"/>
  </si>
  <si>
    <t>GRAND TOTAL</t>
    <phoneticPr fontId="8" type="noConversion"/>
  </si>
  <si>
    <t>Amount</t>
    <phoneticPr fontId="2" type="noConversion"/>
  </si>
  <si>
    <t>FOB</t>
    <phoneticPr fontId="2" type="noConversion"/>
  </si>
  <si>
    <t>PLM NO.</t>
    <phoneticPr fontId="4" type="noConversion"/>
  </si>
  <si>
    <t>&lt;COMMIT&gt;</t>
    <phoneticPr fontId="2" type="noConversion"/>
  </si>
  <si>
    <t>2XL</t>
    <phoneticPr fontId="8" type="noConversion"/>
  </si>
  <si>
    <t>3XL</t>
    <phoneticPr fontId="8" type="noConversion"/>
  </si>
  <si>
    <t>4XL</t>
    <phoneticPr fontId="8" type="noConversion"/>
  </si>
  <si>
    <t>SP22</t>
    <phoneticPr fontId="2" type="noConversion"/>
  </si>
  <si>
    <t>Arctic Gray</t>
    <phoneticPr fontId="11" type="noConversion"/>
  </si>
  <si>
    <t>Compass Red</t>
    <phoneticPr fontId="11" type="noConversion"/>
  </si>
  <si>
    <t>Navy / Turq multi stripe</t>
    <phoneticPr fontId="11" type="noConversion"/>
  </si>
  <si>
    <t>Radiant Navy</t>
    <phoneticPr fontId="11" type="noConversion"/>
  </si>
  <si>
    <t>Tie Dye color block</t>
    <phoneticPr fontId="11" type="noConversion"/>
  </si>
  <si>
    <t>Vibrant Blue</t>
    <phoneticPr fontId="11" type="noConversion"/>
  </si>
  <si>
    <t>Yellow-Navy color block stripe</t>
    <phoneticPr fontId="11" type="noConversion"/>
  </si>
  <si>
    <t>Baltic teal angel fish</t>
    <phoneticPr fontId="11" type="noConversion"/>
  </si>
  <si>
    <t>Baltic teal Docked boats</t>
    <phoneticPr fontId="11" type="noConversion"/>
  </si>
  <si>
    <t>Baltic teal multi palm</t>
    <phoneticPr fontId="11" type="noConversion"/>
  </si>
  <si>
    <t>Deep sea Navy palm print</t>
    <phoneticPr fontId="11" type="noConversion"/>
  </si>
  <si>
    <t>Deep sea navy tie dye palm</t>
    <phoneticPr fontId="11" type="noConversion"/>
  </si>
  <si>
    <t>Light Blue Radiance Crabs</t>
    <phoneticPr fontId="11" type="noConversion"/>
  </si>
  <si>
    <t>Arctic Gray</t>
  </si>
  <si>
    <t>Compass Red</t>
  </si>
  <si>
    <t>Navy / Turq multi stripe</t>
  </si>
  <si>
    <t>Radiant Navy</t>
  </si>
  <si>
    <t>Tie Dye color block</t>
  </si>
  <si>
    <t>Vibrant Blue</t>
  </si>
  <si>
    <t>Yellow-Navy color block stripe</t>
  </si>
  <si>
    <t>Baltic teal angel fish</t>
  </si>
  <si>
    <t>Baltic teal Docked boats</t>
  </si>
  <si>
    <t>Baltic teal multi palm</t>
  </si>
  <si>
    <t>Deep sea Navy palm print</t>
  </si>
  <si>
    <t>Deep sea navy tie dye palm</t>
  </si>
  <si>
    <t>Light Blue Radiance Crabs</t>
  </si>
  <si>
    <t>Regular
506896 - Solid
507209 - Print</t>
    <phoneticPr fontId="8" type="noConversion"/>
  </si>
  <si>
    <t>Deep sea navy tropic palm</t>
    <phoneticPr fontId="11" type="noConversion"/>
  </si>
  <si>
    <t>Royal Cobalt Seagull check</t>
    <phoneticPr fontId="11" type="noConversion"/>
  </si>
  <si>
    <t>Turquoise Multi graphic floral</t>
    <phoneticPr fontId="11" type="noConversion"/>
  </si>
  <si>
    <t>White-pink striped palm</t>
    <phoneticPr fontId="11" type="noConversion"/>
  </si>
  <si>
    <t xml:space="preserve">Big
529688 - Print
529692 - Solid </t>
    <phoneticPr fontId="8" type="noConversion"/>
  </si>
  <si>
    <t>8" Volley</t>
    <phoneticPr fontId="2" type="noConversion"/>
  </si>
  <si>
    <t>Deep sea navy tropic palm</t>
  </si>
  <si>
    <t>Royal Cobalt Seagull check</t>
  </si>
  <si>
    <t>Turquoise Multi graphic floral</t>
  </si>
  <si>
    <t>White-pink striped palm</t>
  </si>
  <si>
    <t>506896
(Solid Regular)
507209
(Print Regular)</t>
    <phoneticPr fontId="2" type="noConversion"/>
  </si>
  <si>
    <t>13L506896-30F</t>
    <phoneticPr fontId="2" type="noConversion"/>
  </si>
  <si>
    <t>13L506896-60J</t>
    <phoneticPr fontId="2" type="noConversion"/>
  </si>
  <si>
    <t>13L506896-9MO</t>
    <phoneticPr fontId="2" type="noConversion"/>
  </si>
  <si>
    <t>13L507209-04P</t>
    <phoneticPr fontId="2" type="noConversion"/>
  </si>
  <si>
    <t>13L507209-05B</t>
    <phoneticPr fontId="2" type="noConversion"/>
  </si>
  <si>
    <t>13L507209-05M</t>
    <phoneticPr fontId="2" type="noConversion"/>
  </si>
  <si>
    <t>13L507209-05U</t>
    <phoneticPr fontId="2" type="noConversion"/>
  </si>
  <si>
    <t>13L507209-05Z</t>
    <phoneticPr fontId="2" type="noConversion"/>
  </si>
  <si>
    <t>13L507209-06A</t>
    <phoneticPr fontId="2" type="noConversion"/>
  </si>
  <si>
    <t>13L507209-06C</t>
    <phoneticPr fontId="2" type="noConversion"/>
  </si>
  <si>
    <t>13L507209-08S</t>
    <phoneticPr fontId="2" type="noConversion"/>
  </si>
  <si>
    <t>13L507209-06D</t>
    <phoneticPr fontId="2" type="noConversion"/>
  </si>
  <si>
    <t>13L507209-20P</t>
    <phoneticPr fontId="2" type="noConversion"/>
  </si>
  <si>
    <t>529688
(Print Big)
529692
(Solid Big)</t>
    <phoneticPr fontId="2" type="noConversion"/>
  </si>
  <si>
    <t>Style#</t>
    <phoneticPr fontId="2" type="noConversion"/>
  </si>
  <si>
    <t>13L529688-04P</t>
    <phoneticPr fontId="2" type="noConversion"/>
  </si>
  <si>
    <t>13L529688-05B</t>
    <phoneticPr fontId="2" type="noConversion"/>
  </si>
  <si>
    <t>Baltic teal angel fish</t>
    <phoneticPr fontId="2" type="noConversion"/>
  </si>
  <si>
    <t>13L529688-05U</t>
    <phoneticPr fontId="2" type="noConversion"/>
  </si>
  <si>
    <t>13L529688-06A</t>
    <phoneticPr fontId="2" type="noConversion"/>
  </si>
  <si>
    <t>13L529688-06C</t>
    <phoneticPr fontId="2" type="noConversion"/>
  </si>
  <si>
    <t>13L529692-30F</t>
    <phoneticPr fontId="2" type="noConversion"/>
  </si>
  <si>
    <t>13L529692-60J</t>
    <phoneticPr fontId="2" type="noConversion"/>
  </si>
  <si>
    <t>13L529692-614</t>
    <phoneticPr fontId="2" type="noConversion"/>
  </si>
  <si>
    <t>13L529692-9MO</t>
    <phoneticPr fontId="2" type="noConversion"/>
  </si>
  <si>
    <t>13L529692-A6J</t>
    <phoneticPr fontId="2" type="noConversion"/>
  </si>
  <si>
    <t>13L529692-AG7</t>
    <phoneticPr fontId="2" type="noConversion"/>
  </si>
  <si>
    <t>13L529692-M41</t>
    <phoneticPr fontId="2" type="noConversion"/>
  </si>
  <si>
    <t>13L506896-614</t>
    <phoneticPr fontId="2" type="noConversion"/>
  </si>
  <si>
    <t>13L506896-A6J</t>
    <phoneticPr fontId="2" type="noConversion"/>
  </si>
  <si>
    <t>13L506896-AG7</t>
    <phoneticPr fontId="2" type="noConversion"/>
  </si>
  <si>
    <t>13L506896-M41</t>
    <phoneticPr fontId="2" type="noConversion"/>
  </si>
  <si>
    <t>13L529688-08S</t>
    <phoneticPr fontId="2" type="noConversion"/>
  </si>
  <si>
    <t>EU</t>
    <phoneticPr fontId="2" type="noConversion"/>
  </si>
  <si>
    <t>TOTAL</t>
    <phoneticPr fontId="2" type="noConversion"/>
  </si>
  <si>
    <t>Soft blue haze sharks</t>
    <phoneticPr fontId="11" type="noConversion"/>
  </si>
  <si>
    <t>Navy / Yellow multi stripe</t>
    <phoneticPr fontId="11" type="noConversion"/>
  </si>
  <si>
    <t>Navy / Yellow multi stripe</t>
    <phoneticPr fontId="2" type="noConversion"/>
  </si>
  <si>
    <t>13L506896-60I</t>
    <phoneticPr fontId="2" type="noConversion"/>
  </si>
  <si>
    <t>Soft blue haze shark</t>
    <phoneticPr fontId="2" type="noConversion"/>
  </si>
  <si>
    <t>13L507209-30H</t>
    <phoneticPr fontId="2" type="noConversion"/>
  </si>
  <si>
    <t>Kohls</t>
    <phoneticPr fontId="2" type="noConversion"/>
  </si>
  <si>
    <t>4500458747
(Amazon)</t>
    <phoneticPr fontId="2" type="noConversion"/>
  </si>
  <si>
    <t>Amazon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</si>
</sst>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76" formatCode="0_);[Red]\(0\)"/>
    <numFmt numFmtId="177" formatCode="#,##0_);[Red]\(#,##0\)"/>
    <numFmt numFmtId="178" formatCode="m&quot;/&quot;d;@"/>
    <numFmt numFmtId="179" formatCode="\$#,##0.00"/>
    <numFmt numFmtId="180" formatCode="_-\$* #,##0.00_ ;_-\$* \-#,##0.00\ ;_-\$* &quot;-&quot;??_ ;_-@_ "/>
    <numFmt numFmtId="181" formatCode="_-&quot;US$&quot;* #,##0.00_ ;_-&quot;US$&quot;* \-#,##0.00\ ;_-&quot;US$&quot;* &quot;-&quot;??_ ;_-@_ "/>
  </numFmts>
  <fonts count="16" x14ac:knownFonts="1">
    <font>
      <sz val="11"/>
      <name val="돋움"/>
      <family val="3"/>
      <charset val="129"/>
    </font>
    <font>
      <sz val="8"/>
      <name val="Arial"/>
      <family val="2"/>
    </font>
    <font>
      <sz val="8"/>
      <name val="돋움"/>
      <family val="3"/>
      <charset val="129"/>
    </font>
    <font>
      <b/>
      <sz val="8"/>
      <color rgb="FFFF0000"/>
      <name val="Arial"/>
      <family val="2"/>
    </font>
    <font>
      <sz val="8"/>
      <name val="바탕"/>
      <family val="1"/>
      <charset val="129"/>
    </font>
    <font>
      <b/>
      <sz val="8"/>
      <name val="Arial"/>
      <family val="2"/>
    </font>
    <font>
      <sz val="8"/>
      <color theme="1"/>
      <name val="Arial"/>
      <family val="2"/>
    </font>
    <font>
      <sz val="11"/>
      <name val="돋움"/>
      <family val="3"/>
      <charset val="129"/>
    </font>
    <font>
      <sz val="8"/>
      <name val="바탕체"/>
      <family val="1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8"/>
      <color rgb="FFFF0000"/>
      <name val="맑은 고딕"/>
      <family val="3"/>
      <charset val="129"/>
    </font>
    <font>
      <sz val="8"/>
      <color rgb="FFFF0000"/>
      <name val="Arial"/>
      <family val="2"/>
    </font>
    <font>
      <sz val="8"/>
      <color rgb="FFFF0000"/>
      <name val="맑은 고딕"/>
      <family val="3"/>
      <charset val="129"/>
    </font>
    <font>
      <sz val="11"/>
      <color rgb="FFFF0000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top"/>
    </xf>
    <xf numFmtId="41" fontId="7" fillId="0" borderId="0" applyFont="0" applyFill="0" applyBorder="0" applyAlignment="0" applyProtection="0">
      <alignment vertical="center"/>
    </xf>
    <xf numFmtId="0" fontId="7" fillId="0" borderId="0"/>
  </cellStyleXfs>
  <cellXfs count="156">
    <xf numFmtId="0" fontId="0" fillId="0" borderId="0" xfId="0">
      <alignment vertical="top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176" fontId="1" fillId="4" borderId="1" xfId="0" applyNumberFormat="1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/>
    </xf>
    <xf numFmtId="179" fontId="6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176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80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1" fontId="1" fillId="3" borderId="1" xfId="1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Continuous" vertical="center"/>
    </xf>
    <xf numFmtId="0" fontId="9" fillId="0" borderId="1" xfId="2" applyFont="1" applyBorder="1" applyAlignment="1">
      <alignment vertical="center"/>
    </xf>
    <xf numFmtId="41" fontId="9" fillId="0" borderId="1" xfId="1" applyFont="1" applyFill="1" applyBorder="1" applyAlignment="1">
      <alignment vertical="center"/>
    </xf>
    <xf numFmtId="41" fontId="9" fillId="0" borderId="1" xfId="1" applyFont="1" applyFill="1" applyBorder="1" applyAlignment="1">
      <alignment horizontal="right" vertical="center"/>
    </xf>
    <xf numFmtId="41" fontId="9" fillId="0" borderId="2" xfId="1" applyFont="1" applyBorder="1" applyAlignment="1">
      <alignment vertical="center"/>
    </xf>
    <xf numFmtId="181" fontId="1" fillId="4" borderId="1" xfId="0" applyNumberFormat="1" applyFont="1" applyFill="1" applyBorder="1" applyAlignment="1">
      <alignment horizontal="center" vertical="center"/>
    </xf>
    <xf numFmtId="181" fontId="1" fillId="3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horizontal="center" vertical="center"/>
    </xf>
    <xf numFmtId="41" fontId="1" fillId="0" borderId="0" xfId="1" applyFont="1" applyFill="1" applyBorder="1" applyAlignment="1">
      <alignment horizontal="center" vertical="center"/>
    </xf>
    <xf numFmtId="181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" fillId="6" borderId="1" xfId="0" applyFont="1" applyFill="1" applyBorder="1" applyAlignment="1">
      <alignment vertical="center"/>
    </xf>
    <xf numFmtId="176" fontId="1" fillId="6" borderId="1" xfId="0" applyNumberFormat="1" applyFont="1" applyFill="1" applyBorder="1" applyAlignment="1">
      <alignment horizontal="center" vertical="center"/>
    </xf>
    <xf numFmtId="177" fontId="1" fillId="6" borderId="1" xfId="0" applyNumberFormat="1" applyFont="1" applyFill="1" applyBorder="1" applyAlignment="1">
      <alignment horizontal="center" vertical="center"/>
    </xf>
    <xf numFmtId="179" fontId="6" fillId="6" borderId="1" xfId="0" applyNumberFormat="1" applyFont="1" applyFill="1" applyBorder="1" applyAlignment="1">
      <alignment horizontal="left" vertical="center"/>
    </xf>
    <xf numFmtId="0" fontId="1" fillId="6" borderId="1" xfId="0" applyFont="1" applyFill="1" applyBorder="1" applyAlignment="1">
      <alignment vertical="center" wrapText="1"/>
    </xf>
    <xf numFmtId="178" fontId="5" fillId="6" borderId="1" xfId="0" applyNumberFormat="1" applyFont="1" applyFill="1" applyBorder="1" applyAlignment="1">
      <alignment horizontal="center" vertical="center"/>
    </xf>
    <xf numFmtId="180" fontId="1" fillId="6" borderId="1" xfId="0" applyNumberFormat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vertical="center"/>
    </xf>
    <xf numFmtId="181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41" fontId="1" fillId="6" borderId="1" xfId="1" applyFont="1" applyFill="1" applyBorder="1" applyAlignment="1">
      <alignment horizontal="center" vertical="center"/>
    </xf>
    <xf numFmtId="0" fontId="9" fillId="5" borderId="6" xfId="2" applyFont="1" applyFill="1" applyBorder="1" applyAlignment="1">
      <alignment horizontal="center" vertical="center"/>
    </xf>
    <xf numFmtId="0" fontId="9" fillId="5" borderId="7" xfId="2" applyFont="1" applyFill="1" applyBorder="1" applyAlignment="1">
      <alignment horizontal="center" vertical="center"/>
    </xf>
    <xf numFmtId="0" fontId="10" fillId="5" borderId="7" xfId="2" applyFont="1" applyFill="1" applyBorder="1" applyAlignment="1">
      <alignment horizontal="center" vertical="center"/>
    </xf>
    <xf numFmtId="0" fontId="9" fillId="6" borderId="18" xfId="2" applyFont="1" applyFill="1" applyBorder="1" applyAlignment="1">
      <alignment horizontal="center" vertical="center"/>
    </xf>
    <xf numFmtId="41" fontId="9" fillId="6" borderId="18" xfId="1" applyFont="1" applyFill="1" applyBorder="1" applyAlignment="1">
      <alignment vertical="center"/>
    </xf>
    <xf numFmtId="41" fontId="9" fillId="7" borderId="9" xfId="1" applyFont="1" applyFill="1" applyBorder="1" applyAlignment="1">
      <alignment vertical="center"/>
    </xf>
    <xf numFmtId="179" fontId="6" fillId="2" borderId="3" xfId="0" applyNumberFormat="1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79" fontId="6" fillId="6" borderId="3" xfId="0" applyNumberFormat="1" applyFont="1" applyFill="1" applyBorder="1" applyAlignment="1">
      <alignment horizontal="left" vertical="center"/>
    </xf>
    <xf numFmtId="0" fontId="10" fillId="5" borderId="7" xfId="2" applyFont="1" applyFill="1" applyBorder="1" applyAlignment="1">
      <alignment horizontal="center" vertical="center"/>
    </xf>
    <xf numFmtId="0" fontId="10" fillId="0" borderId="2" xfId="2" applyFont="1" applyBorder="1" applyAlignment="1">
      <alignment horizontal="centerContinuous" vertical="center"/>
    </xf>
    <xf numFmtId="0" fontId="9" fillId="0" borderId="2" xfId="2" applyFont="1" applyBorder="1" applyAlignment="1">
      <alignment vertical="center"/>
    </xf>
    <xf numFmtId="41" fontId="9" fillId="0" borderId="2" xfId="1" applyFont="1" applyBorder="1" applyAlignment="1">
      <alignment horizontal="right" vertical="center"/>
    </xf>
    <xf numFmtId="49" fontId="9" fillId="0" borderId="1" xfId="2" applyNumberFormat="1" applyFont="1" applyBorder="1" applyAlignment="1">
      <alignment horizontal="left" vertical="center"/>
    </xf>
    <xf numFmtId="0" fontId="9" fillId="0" borderId="1" xfId="2" applyFont="1" applyBorder="1" applyAlignment="1">
      <alignment horizontal="left" vertical="center"/>
    </xf>
    <xf numFmtId="0" fontId="9" fillId="0" borderId="2" xfId="2" applyFont="1" applyBorder="1" applyAlignment="1">
      <alignment horizontal="left" vertical="center"/>
    </xf>
    <xf numFmtId="0" fontId="9" fillId="6" borderId="18" xfId="2" applyFont="1" applyFill="1" applyBorder="1" applyAlignment="1">
      <alignment horizontal="left" vertical="center"/>
    </xf>
    <xf numFmtId="41" fontId="9" fillId="0" borderId="17" xfId="1" applyFont="1" applyBorder="1" applyAlignment="1">
      <alignment horizontal="center" vertical="center"/>
    </xf>
    <xf numFmtId="41" fontId="9" fillId="0" borderId="24" xfId="1" applyFont="1" applyBorder="1" applyAlignment="1">
      <alignment horizontal="center" vertical="center"/>
    </xf>
    <xf numFmtId="0" fontId="9" fillId="0" borderId="17" xfId="2" applyFont="1" applyBorder="1" applyAlignment="1">
      <alignment horizontal="center" vertical="center"/>
    </xf>
    <xf numFmtId="0" fontId="9" fillId="0" borderId="24" xfId="2" applyFont="1" applyBorder="1" applyAlignment="1">
      <alignment horizontal="center" vertical="center"/>
    </xf>
    <xf numFmtId="0" fontId="10" fillId="0" borderId="9" xfId="2" applyFont="1" applyBorder="1" applyAlignment="1">
      <alignment horizontal="centerContinuous" vertical="center"/>
    </xf>
    <xf numFmtId="0" fontId="9" fillId="0" borderId="9" xfId="2" applyFont="1" applyBorder="1" applyAlignment="1">
      <alignment vertical="center"/>
    </xf>
    <xf numFmtId="41" fontId="9" fillId="0" borderId="9" xfId="1" applyFont="1" applyBorder="1" applyAlignment="1">
      <alignment vertical="center"/>
    </xf>
    <xf numFmtId="41" fontId="9" fillId="0" borderId="9" xfId="1" applyFont="1" applyBorder="1" applyAlignment="1">
      <alignment horizontal="right" vertical="center"/>
    </xf>
    <xf numFmtId="0" fontId="9" fillId="0" borderId="25" xfId="2" applyFont="1" applyBorder="1" applyAlignment="1">
      <alignment horizontal="center" vertical="center"/>
    </xf>
    <xf numFmtId="0" fontId="9" fillId="0" borderId="26" xfId="2" applyFont="1" applyBorder="1" applyAlignment="1">
      <alignment horizontal="center" vertical="center"/>
    </xf>
    <xf numFmtId="0" fontId="9" fillId="5" borderId="7" xfId="2" applyFont="1" applyFill="1" applyBorder="1" applyAlignment="1">
      <alignment horizontal="left" vertical="center"/>
    </xf>
    <xf numFmtId="0" fontId="9" fillId="0" borderId="9" xfId="2" applyFont="1" applyBorder="1" applyAlignment="1">
      <alignment horizontal="left" vertical="center"/>
    </xf>
    <xf numFmtId="0" fontId="12" fillId="0" borderId="1" xfId="2" applyFont="1" applyBorder="1" applyAlignment="1">
      <alignment horizontal="centerContinuous" vertical="center"/>
    </xf>
    <xf numFmtId="41" fontId="12" fillId="0" borderId="1" xfId="1" applyFont="1" applyFill="1" applyBorder="1" applyAlignment="1">
      <alignment vertical="center"/>
    </xf>
    <xf numFmtId="0" fontId="13" fillId="6" borderId="1" xfId="0" applyFont="1" applyFill="1" applyBorder="1" applyAlignment="1">
      <alignment vertical="center"/>
    </xf>
    <xf numFmtId="0" fontId="13" fillId="6" borderId="1" xfId="0" applyFont="1" applyFill="1" applyBorder="1" applyAlignment="1">
      <alignment vertical="center" wrapText="1"/>
    </xf>
    <xf numFmtId="0" fontId="10" fillId="5" borderId="7" xfId="2" applyFont="1" applyFill="1" applyBorder="1" applyAlignment="1">
      <alignment horizontal="center" vertical="center"/>
    </xf>
    <xf numFmtId="0" fontId="13" fillId="2" borderId="0" xfId="0" applyFont="1" applyFill="1" applyAlignment="1">
      <alignment vertical="center"/>
    </xf>
    <xf numFmtId="176" fontId="13" fillId="2" borderId="1" xfId="0" applyNumberFormat="1" applyFont="1" applyFill="1" applyBorder="1" applyAlignment="1">
      <alignment horizontal="center" vertical="center"/>
    </xf>
    <xf numFmtId="178" fontId="3" fillId="4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176" fontId="13" fillId="6" borderId="1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4" fillId="5" borderId="7" xfId="2" applyFont="1" applyFill="1" applyBorder="1" applyAlignment="1">
      <alignment horizontal="center" vertical="center"/>
    </xf>
    <xf numFmtId="0" fontId="14" fillId="0" borderId="2" xfId="2" applyFont="1" applyBorder="1" applyAlignment="1">
      <alignment horizontal="centerContinuous" vertical="center"/>
    </xf>
    <xf numFmtId="41" fontId="12" fillId="6" borderId="18" xfId="1" applyFont="1" applyFill="1" applyBorder="1" applyAlignment="1">
      <alignment vertical="center"/>
    </xf>
    <xf numFmtId="41" fontId="12" fillId="7" borderId="9" xfId="1" applyFont="1" applyFill="1" applyBorder="1" applyAlignment="1">
      <alignment vertical="center"/>
    </xf>
    <xf numFmtId="0" fontId="15" fillId="2" borderId="0" xfId="0" applyFont="1" applyFill="1" applyAlignment="1">
      <alignment vertical="center"/>
    </xf>
    <xf numFmtId="177" fontId="13" fillId="4" borderId="1" xfId="0" applyNumberFormat="1" applyFont="1" applyFill="1" applyBorder="1" applyAlignment="1">
      <alignment horizontal="center" vertical="center"/>
    </xf>
    <xf numFmtId="177" fontId="13" fillId="2" borderId="1" xfId="0" applyNumberFormat="1" applyFont="1" applyFill="1" applyBorder="1" applyAlignment="1">
      <alignment horizontal="center" vertical="center"/>
    </xf>
    <xf numFmtId="41" fontId="0" fillId="2" borderId="0" xfId="0" applyNumberFormat="1" applyFill="1" applyAlignment="1">
      <alignment vertical="center"/>
    </xf>
    <xf numFmtId="179" fontId="6" fillId="2" borderId="2" xfId="0" applyNumberFormat="1" applyFont="1" applyFill="1" applyBorder="1" applyAlignment="1">
      <alignment horizontal="center" vertical="center"/>
    </xf>
    <xf numFmtId="179" fontId="6" fillId="2" borderId="3" xfId="0" applyNumberFormat="1" applyFont="1" applyFill="1" applyBorder="1" applyAlignment="1">
      <alignment horizontal="center" vertical="center"/>
    </xf>
    <xf numFmtId="179" fontId="6" fillId="2" borderId="4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178" fontId="3" fillId="2" borderId="2" xfId="0" applyNumberFormat="1" applyFont="1" applyFill="1" applyBorder="1" applyAlignment="1">
      <alignment horizontal="center" vertical="center" wrapText="1"/>
    </xf>
    <xf numFmtId="178" fontId="3" fillId="2" borderId="3" xfId="0" applyNumberFormat="1" applyFont="1" applyFill="1" applyBorder="1" applyAlignment="1">
      <alignment horizontal="center" vertical="center" wrapText="1"/>
    </xf>
    <xf numFmtId="178" fontId="3" fillId="2" borderId="3" xfId="0" applyNumberFormat="1" applyFont="1" applyFill="1" applyBorder="1" applyAlignment="1">
      <alignment horizontal="center" vertical="center"/>
    </xf>
    <xf numFmtId="41" fontId="9" fillId="0" borderId="17" xfId="1" applyFont="1" applyFill="1" applyBorder="1" applyAlignment="1">
      <alignment horizontal="center" vertical="center"/>
    </xf>
    <xf numFmtId="41" fontId="9" fillId="0" borderId="21" xfId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178" fontId="3" fillId="6" borderId="2" xfId="0" applyNumberFormat="1" applyFont="1" applyFill="1" applyBorder="1" applyAlignment="1">
      <alignment horizontal="center" vertical="center" wrapText="1"/>
    </xf>
    <xf numFmtId="178" fontId="3" fillId="6" borderId="3" xfId="0" applyNumberFormat="1" applyFont="1" applyFill="1" applyBorder="1" applyAlignment="1">
      <alignment horizontal="center" vertical="center" wrapText="1"/>
    </xf>
    <xf numFmtId="178" fontId="3" fillId="6" borderId="3" xfId="0" applyNumberFormat="1" applyFont="1" applyFill="1" applyBorder="1" applyAlignment="1">
      <alignment horizontal="center" vertical="center"/>
    </xf>
    <xf numFmtId="41" fontId="9" fillId="0" borderId="5" xfId="1" applyFont="1" applyFill="1" applyBorder="1" applyAlignment="1">
      <alignment horizontal="center" vertical="center"/>
    </xf>
    <xf numFmtId="41" fontId="9" fillId="0" borderId="13" xfId="1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41" fontId="9" fillId="0" borderId="1" xfId="1" applyFont="1" applyFill="1" applyBorder="1" applyAlignment="1">
      <alignment horizontal="center" vertical="center"/>
    </xf>
    <xf numFmtId="0" fontId="10" fillId="5" borderId="10" xfId="2" applyFont="1" applyFill="1" applyBorder="1" applyAlignment="1">
      <alignment horizontal="center" vertical="center"/>
    </xf>
    <xf numFmtId="0" fontId="10" fillId="5" borderId="11" xfId="2" applyFont="1" applyFill="1" applyBorder="1" applyAlignment="1">
      <alignment horizontal="center" vertical="center"/>
    </xf>
    <xf numFmtId="0" fontId="10" fillId="5" borderId="7" xfId="2" applyFont="1" applyFill="1" applyBorder="1" applyAlignment="1">
      <alignment horizontal="center" vertical="center"/>
    </xf>
    <xf numFmtId="0" fontId="10" fillId="5" borderId="20" xfId="2" applyFont="1" applyFill="1" applyBorder="1" applyAlignment="1">
      <alignment horizontal="center" vertical="center"/>
    </xf>
    <xf numFmtId="41" fontId="9" fillId="6" borderId="18" xfId="1" applyFont="1" applyFill="1" applyBorder="1" applyAlignment="1">
      <alignment horizontal="center" vertical="center"/>
    </xf>
    <xf numFmtId="41" fontId="9" fillId="6" borderId="19" xfId="1" applyFont="1" applyFill="1" applyBorder="1" applyAlignment="1">
      <alignment horizontal="center" vertical="center"/>
    </xf>
    <xf numFmtId="0" fontId="9" fillId="0" borderId="12" xfId="2" applyFont="1" applyBorder="1" applyAlignment="1">
      <alignment horizontal="center" vertical="center" wrapText="1"/>
    </xf>
    <xf numFmtId="0" fontId="9" fillId="0" borderId="12" xfId="2" applyFont="1" applyBorder="1" applyAlignment="1">
      <alignment horizontal="center" vertical="center"/>
    </xf>
    <xf numFmtId="0" fontId="9" fillId="0" borderId="8" xfId="2" applyFont="1" applyBorder="1" applyAlignment="1">
      <alignment horizontal="center" vertical="center"/>
    </xf>
    <xf numFmtId="41" fontId="9" fillId="0" borderId="2" xfId="1" applyFont="1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41" fontId="9" fillId="6" borderId="15" xfId="1" applyFont="1" applyFill="1" applyBorder="1" applyAlignment="1">
      <alignment horizontal="center" vertical="center"/>
    </xf>
    <xf numFmtId="41" fontId="9" fillId="6" borderId="16" xfId="1" applyFont="1" applyFill="1" applyBorder="1" applyAlignment="1">
      <alignment horizontal="center" vertical="center"/>
    </xf>
    <xf numFmtId="41" fontId="9" fillId="7" borderId="15" xfId="1" applyFont="1" applyFill="1" applyBorder="1" applyAlignment="1">
      <alignment horizontal="center" vertical="center"/>
    </xf>
    <xf numFmtId="41" fontId="9" fillId="7" borderId="16" xfId="1" applyFont="1" applyFill="1" applyBorder="1" applyAlignment="1">
      <alignment horizontal="center" vertical="center"/>
    </xf>
    <xf numFmtId="0" fontId="9" fillId="7" borderId="22" xfId="2" applyFont="1" applyFill="1" applyBorder="1" applyAlignment="1">
      <alignment horizontal="center" vertical="center"/>
    </xf>
    <xf numFmtId="0" fontId="9" fillId="7" borderId="14" xfId="2" applyFont="1" applyFill="1" applyBorder="1" applyAlignment="1">
      <alignment horizontal="center" vertical="center"/>
    </xf>
    <xf numFmtId="179" fontId="6" fillId="6" borderId="2" xfId="0" applyNumberFormat="1" applyFont="1" applyFill="1" applyBorder="1" applyAlignment="1">
      <alignment horizontal="center" vertical="center"/>
    </xf>
    <xf numFmtId="179" fontId="6" fillId="6" borderId="3" xfId="0" applyNumberFormat="1" applyFont="1" applyFill="1" applyBorder="1" applyAlignment="1">
      <alignment horizontal="center" vertical="center"/>
    </xf>
    <xf numFmtId="179" fontId="6" fillId="6" borderId="4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 wrapText="1"/>
    </xf>
    <xf numFmtId="178" fontId="5" fillId="2" borderId="3" xfId="0" applyNumberFormat="1" applyFont="1" applyFill="1" applyBorder="1" applyAlignment="1">
      <alignment horizontal="center" vertical="center" wrapText="1"/>
    </xf>
    <xf numFmtId="178" fontId="5" fillId="2" borderId="3" xfId="0" applyNumberFormat="1" applyFont="1" applyFill="1" applyBorder="1" applyAlignment="1">
      <alignment horizontal="center" vertical="center"/>
    </xf>
    <xf numFmtId="178" fontId="5" fillId="2" borderId="4" xfId="0" applyNumberFormat="1" applyFont="1" applyFill="1" applyBorder="1" applyAlignment="1">
      <alignment horizontal="center" vertical="center"/>
    </xf>
    <xf numFmtId="178" fontId="5" fillId="6" borderId="2" xfId="0" applyNumberFormat="1" applyFont="1" applyFill="1" applyBorder="1" applyAlignment="1">
      <alignment horizontal="center" vertical="center" wrapText="1"/>
    </xf>
    <xf numFmtId="178" fontId="5" fillId="6" borderId="3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/>
    </xf>
    <xf numFmtId="41" fontId="9" fillId="0" borderId="5" xfId="1" applyFont="1" applyBorder="1" applyAlignment="1">
      <alignment horizontal="center" vertical="center"/>
    </xf>
    <xf numFmtId="41" fontId="9" fillId="0" borderId="23" xfId="1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9" fillId="0" borderId="27" xfId="2" applyFont="1" applyBorder="1" applyAlignment="1">
      <alignment horizontal="center" vertical="center" wrapText="1"/>
    </xf>
    <xf numFmtId="0" fontId="9" fillId="0" borderId="28" xfId="2" applyFont="1" applyBorder="1" applyAlignment="1">
      <alignment horizontal="center" vertical="center" wrapText="1"/>
    </xf>
    <xf numFmtId="41" fontId="9" fillId="0" borderId="25" xfId="1" applyFont="1" applyBorder="1" applyAlignment="1">
      <alignment horizontal="center" vertical="center"/>
    </xf>
    <xf numFmtId="41" fontId="9" fillId="0" borderId="26" xfId="1" applyFont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 xr:uid="{00000000-0005-0000-0000-000002000000}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152400</xdr:colOff>
      <xdr:row>390</xdr:row>
      <xdr:rowOff>0</xdr:rowOff>
    </xdr:from>
    <xdr:to>
      <xdr:col>7</xdr:col>
      <xdr:colOff>206375</xdr:colOff>
      <xdr:row>391</xdr:row>
      <xdr:rowOff>71664</xdr:rowOff>
    </xdr:to>
    <xdr:sp macro="" textlink="">
      <xdr:nvSpPr>
        <xdr:cNvPr id="2" name="Text Box 1" hidden="1">
          <a:extLst>
            <a:ext uri="{FF2B5EF4-FFF2-40B4-BE49-F238E27FC236}">
              <a16:creationId xmlns:a16="http://schemas.microsoft.com/office/drawing/2014/main" id="{2C133B75-217F-4B04-9522-39EC6951BB95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390</xdr:row>
      <xdr:rowOff>0</xdr:rowOff>
    </xdr:from>
    <xdr:to>
      <xdr:col>7</xdr:col>
      <xdr:colOff>206375</xdr:colOff>
      <xdr:row>391</xdr:row>
      <xdr:rowOff>71664</xdr:rowOff>
    </xdr:to>
    <xdr:sp macro="" textlink="">
      <xdr:nvSpPr>
        <xdr:cNvPr id="3" name="Text Box 2" hidden="1">
          <a:extLst>
            <a:ext uri="{FF2B5EF4-FFF2-40B4-BE49-F238E27FC236}">
              <a16:creationId xmlns:a16="http://schemas.microsoft.com/office/drawing/2014/main" id="{2CF60648-455B-490D-91A3-7CE9D15E6097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390</xdr:row>
      <xdr:rowOff>0</xdr:rowOff>
    </xdr:from>
    <xdr:to>
      <xdr:col>7</xdr:col>
      <xdr:colOff>206375</xdr:colOff>
      <xdr:row>391</xdr:row>
      <xdr:rowOff>71664</xdr:rowOff>
    </xdr:to>
    <xdr:sp macro="" textlink="">
      <xdr:nvSpPr>
        <xdr:cNvPr id="4" name="Text Box 1" hidden="1">
          <a:extLst>
            <a:ext uri="{FF2B5EF4-FFF2-40B4-BE49-F238E27FC236}">
              <a16:creationId xmlns:a16="http://schemas.microsoft.com/office/drawing/2014/main" id="{7B59DDA0-1F60-4DD4-8506-14FF7E9282BA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390</xdr:row>
      <xdr:rowOff>0</xdr:rowOff>
    </xdr:from>
    <xdr:to>
      <xdr:col>7</xdr:col>
      <xdr:colOff>206375</xdr:colOff>
      <xdr:row>391</xdr:row>
      <xdr:rowOff>71664</xdr:rowOff>
    </xdr:to>
    <xdr:sp macro="" textlink="">
      <xdr:nvSpPr>
        <xdr:cNvPr id="5" name="Text Box 2" hidden="1">
          <a:extLst>
            <a:ext uri="{FF2B5EF4-FFF2-40B4-BE49-F238E27FC236}">
              <a16:creationId xmlns:a16="http://schemas.microsoft.com/office/drawing/2014/main" id="{24893C81-7F55-4A50-AEE9-5F45193A06D5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390</xdr:row>
      <xdr:rowOff>0</xdr:rowOff>
    </xdr:from>
    <xdr:to>
      <xdr:col>7</xdr:col>
      <xdr:colOff>206375</xdr:colOff>
      <xdr:row>391</xdr:row>
      <xdr:rowOff>71664</xdr:rowOff>
    </xdr:to>
    <xdr:sp macro="" textlink="">
      <xdr:nvSpPr>
        <xdr:cNvPr id="6" name="Text Box 1" hidden="1">
          <a:extLst>
            <a:ext uri="{FF2B5EF4-FFF2-40B4-BE49-F238E27FC236}">
              <a16:creationId xmlns:a16="http://schemas.microsoft.com/office/drawing/2014/main" id="{E88853AA-F21F-40D8-88BF-D8E622E0FCE6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390</xdr:row>
      <xdr:rowOff>0</xdr:rowOff>
    </xdr:from>
    <xdr:to>
      <xdr:col>7</xdr:col>
      <xdr:colOff>206375</xdr:colOff>
      <xdr:row>391</xdr:row>
      <xdr:rowOff>71664</xdr:rowOff>
    </xdr:to>
    <xdr:sp macro="" textlink="">
      <xdr:nvSpPr>
        <xdr:cNvPr id="7" name="Text Box 1" hidden="1">
          <a:extLst>
            <a:ext uri="{FF2B5EF4-FFF2-40B4-BE49-F238E27FC236}">
              <a16:creationId xmlns:a16="http://schemas.microsoft.com/office/drawing/2014/main" id="{8EF10C31-04FA-4A8E-93D8-5BC81B6F9B13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390</xdr:row>
      <xdr:rowOff>0</xdr:rowOff>
    </xdr:from>
    <xdr:to>
      <xdr:col>7</xdr:col>
      <xdr:colOff>206375</xdr:colOff>
      <xdr:row>391</xdr:row>
      <xdr:rowOff>71664</xdr:rowOff>
    </xdr:to>
    <xdr:sp macro="" textlink="">
      <xdr:nvSpPr>
        <xdr:cNvPr id="8" name="Text Box 2" hidden="1">
          <a:extLst>
            <a:ext uri="{FF2B5EF4-FFF2-40B4-BE49-F238E27FC236}">
              <a16:creationId xmlns:a16="http://schemas.microsoft.com/office/drawing/2014/main" id="{A5D89E6B-D842-4D66-979C-2787D49571C7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390</xdr:row>
      <xdr:rowOff>0</xdr:rowOff>
    </xdr:from>
    <xdr:to>
      <xdr:col>7</xdr:col>
      <xdr:colOff>206375</xdr:colOff>
      <xdr:row>391</xdr:row>
      <xdr:rowOff>71664</xdr:rowOff>
    </xdr:to>
    <xdr:sp macro="" textlink="">
      <xdr:nvSpPr>
        <xdr:cNvPr id="9" name="Text Box 1" hidden="1">
          <a:extLst>
            <a:ext uri="{FF2B5EF4-FFF2-40B4-BE49-F238E27FC236}">
              <a16:creationId xmlns:a16="http://schemas.microsoft.com/office/drawing/2014/main" id="{516AF9F2-7893-4616-98EE-4E55A886E6C5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390</xdr:row>
      <xdr:rowOff>0</xdr:rowOff>
    </xdr:from>
    <xdr:to>
      <xdr:col>7</xdr:col>
      <xdr:colOff>206375</xdr:colOff>
      <xdr:row>391</xdr:row>
      <xdr:rowOff>71664</xdr:rowOff>
    </xdr:to>
    <xdr:sp macro="" textlink="">
      <xdr:nvSpPr>
        <xdr:cNvPr id="10" name="Text Box 2" hidden="1">
          <a:extLst>
            <a:ext uri="{FF2B5EF4-FFF2-40B4-BE49-F238E27FC236}">
              <a16:creationId xmlns:a16="http://schemas.microsoft.com/office/drawing/2014/main" id="{2292CE90-796B-46FA-A0DF-434664D144C9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390</xdr:row>
      <xdr:rowOff>0</xdr:rowOff>
    </xdr:from>
    <xdr:to>
      <xdr:col>7</xdr:col>
      <xdr:colOff>206375</xdr:colOff>
      <xdr:row>391</xdr:row>
      <xdr:rowOff>71664</xdr:rowOff>
    </xdr:to>
    <xdr:sp macro="" textlink="">
      <xdr:nvSpPr>
        <xdr:cNvPr id="11" name="Text Box 1" hidden="1">
          <a:extLst>
            <a:ext uri="{FF2B5EF4-FFF2-40B4-BE49-F238E27FC236}">
              <a16:creationId xmlns:a16="http://schemas.microsoft.com/office/drawing/2014/main" id="{59B194C4-9799-4811-828E-B51DB1C369B0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391</xdr:row>
      <xdr:rowOff>0</xdr:rowOff>
    </xdr:from>
    <xdr:to>
      <xdr:col>7</xdr:col>
      <xdr:colOff>206375</xdr:colOff>
      <xdr:row>392</xdr:row>
      <xdr:rowOff>71664</xdr:rowOff>
    </xdr:to>
    <xdr:sp macro="" textlink="">
      <xdr:nvSpPr>
        <xdr:cNvPr id="12" name="Text Box 1" hidden="1">
          <a:extLst>
            <a:ext uri="{FF2B5EF4-FFF2-40B4-BE49-F238E27FC236}">
              <a16:creationId xmlns:a16="http://schemas.microsoft.com/office/drawing/2014/main" id="{FD16AB2A-07AB-4E1A-8C0D-923E240AC3B7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391</xdr:row>
      <xdr:rowOff>0</xdr:rowOff>
    </xdr:from>
    <xdr:to>
      <xdr:col>7</xdr:col>
      <xdr:colOff>206375</xdr:colOff>
      <xdr:row>392</xdr:row>
      <xdr:rowOff>71664</xdr:rowOff>
    </xdr:to>
    <xdr:sp macro="" textlink="">
      <xdr:nvSpPr>
        <xdr:cNvPr id="13" name="Text Box 2" hidden="1">
          <a:extLst>
            <a:ext uri="{FF2B5EF4-FFF2-40B4-BE49-F238E27FC236}">
              <a16:creationId xmlns:a16="http://schemas.microsoft.com/office/drawing/2014/main" id="{BE4CCC60-2D34-4173-9267-181383DC919B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391</xdr:row>
      <xdr:rowOff>0</xdr:rowOff>
    </xdr:from>
    <xdr:to>
      <xdr:col>7</xdr:col>
      <xdr:colOff>206375</xdr:colOff>
      <xdr:row>392</xdr:row>
      <xdr:rowOff>71664</xdr:rowOff>
    </xdr:to>
    <xdr:sp macro="" textlink="">
      <xdr:nvSpPr>
        <xdr:cNvPr id="14" name="Text Box 1" hidden="1">
          <a:extLst>
            <a:ext uri="{FF2B5EF4-FFF2-40B4-BE49-F238E27FC236}">
              <a16:creationId xmlns:a16="http://schemas.microsoft.com/office/drawing/2014/main" id="{12E7964D-C293-4E03-A2EF-22258CDEF487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391</xdr:row>
      <xdr:rowOff>0</xdr:rowOff>
    </xdr:from>
    <xdr:to>
      <xdr:col>7</xdr:col>
      <xdr:colOff>206375</xdr:colOff>
      <xdr:row>392</xdr:row>
      <xdr:rowOff>71664</xdr:rowOff>
    </xdr:to>
    <xdr:sp macro="" textlink="">
      <xdr:nvSpPr>
        <xdr:cNvPr id="15" name="Text Box 2" hidden="1">
          <a:extLst>
            <a:ext uri="{FF2B5EF4-FFF2-40B4-BE49-F238E27FC236}">
              <a16:creationId xmlns:a16="http://schemas.microsoft.com/office/drawing/2014/main" id="{C79D24E3-8B7A-4E67-9578-CB0FC89A7A77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391</xdr:row>
      <xdr:rowOff>0</xdr:rowOff>
    </xdr:from>
    <xdr:to>
      <xdr:col>7</xdr:col>
      <xdr:colOff>206375</xdr:colOff>
      <xdr:row>392</xdr:row>
      <xdr:rowOff>71664</xdr:rowOff>
    </xdr:to>
    <xdr:sp macro="" textlink="">
      <xdr:nvSpPr>
        <xdr:cNvPr id="16" name="Text Box 1" hidden="1">
          <a:extLst>
            <a:ext uri="{FF2B5EF4-FFF2-40B4-BE49-F238E27FC236}">
              <a16:creationId xmlns:a16="http://schemas.microsoft.com/office/drawing/2014/main" id="{BE0DBBDA-1A56-4EB8-A9CC-C561E87C9387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391</xdr:row>
      <xdr:rowOff>0</xdr:rowOff>
    </xdr:from>
    <xdr:to>
      <xdr:col>7</xdr:col>
      <xdr:colOff>206375</xdr:colOff>
      <xdr:row>392</xdr:row>
      <xdr:rowOff>71664</xdr:rowOff>
    </xdr:to>
    <xdr:sp macro="" textlink="">
      <xdr:nvSpPr>
        <xdr:cNvPr id="17" name="Text Box 1" hidden="1">
          <a:extLst>
            <a:ext uri="{FF2B5EF4-FFF2-40B4-BE49-F238E27FC236}">
              <a16:creationId xmlns:a16="http://schemas.microsoft.com/office/drawing/2014/main" id="{9AC5AE73-6084-48FB-87D1-37C5590C04DB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391</xdr:row>
      <xdr:rowOff>0</xdr:rowOff>
    </xdr:from>
    <xdr:to>
      <xdr:col>7</xdr:col>
      <xdr:colOff>206375</xdr:colOff>
      <xdr:row>392</xdr:row>
      <xdr:rowOff>71664</xdr:rowOff>
    </xdr:to>
    <xdr:sp macro="" textlink="">
      <xdr:nvSpPr>
        <xdr:cNvPr id="18" name="Text Box 2" hidden="1">
          <a:extLst>
            <a:ext uri="{FF2B5EF4-FFF2-40B4-BE49-F238E27FC236}">
              <a16:creationId xmlns:a16="http://schemas.microsoft.com/office/drawing/2014/main" id="{EB13BA37-750A-4F87-BFDD-783BA9DDAA7A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391</xdr:row>
      <xdr:rowOff>0</xdr:rowOff>
    </xdr:from>
    <xdr:to>
      <xdr:col>7</xdr:col>
      <xdr:colOff>206375</xdr:colOff>
      <xdr:row>392</xdr:row>
      <xdr:rowOff>71664</xdr:rowOff>
    </xdr:to>
    <xdr:sp macro="" textlink="">
      <xdr:nvSpPr>
        <xdr:cNvPr id="19" name="Text Box 1" hidden="1">
          <a:extLst>
            <a:ext uri="{FF2B5EF4-FFF2-40B4-BE49-F238E27FC236}">
              <a16:creationId xmlns:a16="http://schemas.microsoft.com/office/drawing/2014/main" id="{5FB5C499-A075-4E43-A3B9-2B0CDA32315E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391</xdr:row>
      <xdr:rowOff>0</xdr:rowOff>
    </xdr:from>
    <xdr:to>
      <xdr:col>7</xdr:col>
      <xdr:colOff>206375</xdr:colOff>
      <xdr:row>392</xdr:row>
      <xdr:rowOff>71664</xdr:rowOff>
    </xdr:to>
    <xdr:sp macro="" textlink="">
      <xdr:nvSpPr>
        <xdr:cNvPr id="20" name="Text Box 2" hidden="1">
          <a:extLst>
            <a:ext uri="{FF2B5EF4-FFF2-40B4-BE49-F238E27FC236}">
              <a16:creationId xmlns:a16="http://schemas.microsoft.com/office/drawing/2014/main" id="{5432FCEC-3D0C-4889-B8A4-59C3CE32ECDA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391</xdr:row>
      <xdr:rowOff>0</xdr:rowOff>
    </xdr:from>
    <xdr:to>
      <xdr:col>7</xdr:col>
      <xdr:colOff>206375</xdr:colOff>
      <xdr:row>392</xdr:row>
      <xdr:rowOff>71664</xdr:rowOff>
    </xdr:to>
    <xdr:sp macro="" textlink="">
      <xdr:nvSpPr>
        <xdr:cNvPr id="21" name="Text Box 1" hidden="1">
          <a:extLst>
            <a:ext uri="{FF2B5EF4-FFF2-40B4-BE49-F238E27FC236}">
              <a16:creationId xmlns:a16="http://schemas.microsoft.com/office/drawing/2014/main" id="{C5721919-6C45-439A-AEA8-55DAE0713881}"/>
            </a:ext>
          </a:extLst>
        </xdr:cNvPr>
        <xdr:cNvSpPr txBox="1">
          <a:spLocks noChangeArrowheads="1"/>
        </xdr:cNvSpPr>
      </xdr:nvSpPr>
      <xdr:spPr bwMode="auto">
        <a:xfrm>
          <a:off x="3390900" y="8808720"/>
          <a:ext cx="53975" cy="239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390</xdr:row>
      <xdr:rowOff>0</xdr:rowOff>
    </xdr:from>
    <xdr:to>
      <xdr:col>7</xdr:col>
      <xdr:colOff>206375</xdr:colOff>
      <xdr:row>391</xdr:row>
      <xdr:rowOff>99332</xdr:rowOff>
    </xdr:to>
    <xdr:sp macro="" textlink="">
      <xdr:nvSpPr>
        <xdr:cNvPr id="22" name="Text Box 1" hidden="1">
          <a:extLst>
            <a:ext uri="{FF2B5EF4-FFF2-40B4-BE49-F238E27FC236}">
              <a16:creationId xmlns:a16="http://schemas.microsoft.com/office/drawing/2014/main" id="{F9564FC5-7935-4599-9996-3E67DC57BBAE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390</xdr:row>
      <xdr:rowOff>0</xdr:rowOff>
    </xdr:from>
    <xdr:to>
      <xdr:col>7</xdr:col>
      <xdr:colOff>206375</xdr:colOff>
      <xdr:row>391</xdr:row>
      <xdr:rowOff>99332</xdr:rowOff>
    </xdr:to>
    <xdr:sp macro="" textlink="">
      <xdr:nvSpPr>
        <xdr:cNvPr id="23" name="Text Box 2" hidden="1">
          <a:extLst>
            <a:ext uri="{FF2B5EF4-FFF2-40B4-BE49-F238E27FC236}">
              <a16:creationId xmlns:a16="http://schemas.microsoft.com/office/drawing/2014/main" id="{A4477F01-E8C8-4F81-B83A-2E994F7EF130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390</xdr:row>
      <xdr:rowOff>0</xdr:rowOff>
    </xdr:from>
    <xdr:to>
      <xdr:col>7</xdr:col>
      <xdr:colOff>206375</xdr:colOff>
      <xdr:row>391</xdr:row>
      <xdr:rowOff>99332</xdr:rowOff>
    </xdr:to>
    <xdr:sp macro="" textlink="">
      <xdr:nvSpPr>
        <xdr:cNvPr id="24" name="Text Box 1" hidden="1">
          <a:extLst>
            <a:ext uri="{FF2B5EF4-FFF2-40B4-BE49-F238E27FC236}">
              <a16:creationId xmlns:a16="http://schemas.microsoft.com/office/drawing/2014/main" id="{74591E20-5D4A-4711-99EF-B3F1720DC273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390</xdr:row>
      <xdr:rowOff>0</xdr:rowOff>
    </xdr:from>
    <xdr:to>
      <xdr:col>7</xdr:col>
      <xdr:colOff>206375</xdr:colOff>
      <xdr:row>391</xdr:row>
      <xdr:rowOff>99332</xdr:rowOff>
    </xdr:to>
    <xdr:sp macro="" textlink="">
      <xdr:nvSpPr>
        <xdr:cNvPr id="25" name="Text Box 2" hidden="1">
          <a:extLst>
            <a:ext uri="{FF2B5EF4-FFF2-40B4-BE49-F238E27FC236}">
              <a16:creationId xmlns:a16="http://schemas.microsoft.com/office/drawing/2014/main" id="{CF839E2A-52A6-43EB-89C8-127D77768E38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390</xdr:row>
      <xdr:rowOff>0</xdr:rowOff>
    </xdr:from>
    <xdr:to>
      <xdr:col>7</xdr:col>
      <xdr:colOff>206375</xdr:colOff>
      <xdr:row>391</xdr:row>
      <xdr:rowOff>99332</xdr:rowOff>
    </xdr:to>
    <xdr:sp macro="" textlink="">
      <xdr:nvSpPr>
        <xdr:cNvPr id="26" name="Text Box 1" hidden="1">
          <a:extLst>
            <a:ext uri="{FF2B5EF4-FFF2-40B4-BE49-F238E27FC236}">
              <a16:creationId xmlns:a16="http://schemas.microsoft.com/office/drawing/2014/main" id="{7BD135C6-C62B-4ADE-9E2E-DADE13C28CD1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390</xdr:row>
      <xdr:rowOff>0</xdr:rowOff>
    </xdr:from>
    <xdr:to>
      <xdr:col>7</xdr:col>
      <xdr:colOff>206375</xdr:colOff>
      <xdr:row>391</xdr:row>
      <xdr:rowOff>99332</xdr:rowOff>
    </xdr:to>
    <xdr:sp macro="" textlink="">
      <xdr:nvSpPr>
        <xdr:cNvPr id="27" name="Text Box 1" hidden="1">
          <a:extLst>
            <a:ext uri="{FF2B5EF4-FFF2-40B4-BE49-F238E27FC236}">
              <a16:creationId xmlns:a16="http://schemas.microsoft.com/office/drawing/2014/main" id="{B9753212-77D7-4F49-9659-10167A3757BD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390</xdr:row>
      <xdr:rowOff>0</xdr:rowOff>
    </xdr:from>
    <xdr:to>
      <xdr:col>7</xdr:col>
      <xdr:colOff>206375</xdr:colOff>
      <xdr:row>391</xdr:row>
      <xdr:rowOff>99332</xdr:rowOff>
    </xdr:to>
    <xdr:sp macro="" textlink="">
      <xdr:nvSpPr>
        <xdr:cNvPr id="28" name="Text Box 2" hidden="1">
          <a:extLst>
            <a:ext uri="{FF2B5EF4-FFF2-40B4-BE49-F238E27FC236}">
              <a16:creationId xmlns:a16="http://schemas.microsoft.com/office/drawing/2014/main" id="{0436E7D1-4CBF-4B49-9E75-66535BCACB2A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390</xdr:row>
      <xdr:rowOff>0</xdr:rowOff>
    </xdr:from>
    <xdr:to>
      <xdr:col>7</xdr:col>
      <xdr:colOff>206375</xdr:colOff>
      <xdr:row>391</xdr:row>
      <xdr:rowOff>99332</xdr:rowOff>
    </xdr:to>
    <xdr:sp macro="" textlink="">
      <xdr:nvSpPr>
        <xdr:cNvPr id="29" name="Text Box 1" hidden="1">
          <a:extLst>
            <a:ext uri="{FF2B5EF4-FFF2-40B4-BE49-F238E27FC236}">
              <a16:creationId xmlns:a16="http://schemas.microsoft.com/office/drawing/2014/main" id="{CCB06CB6-1547-4BB3-983F-EBFAC3C17DCE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390</xdr:row>
      <xdr:rowOff>0</xdr:rowOff>
    </xdr:from>
    <xdr:to>
      <xdr:col>7</xdr:col>
      <xdr:colOff>206375</xdr:colOff>
      <xdr:row>391</xdr:row>
      <xdr:rowOff>99332</xdr:rowOff>
    </xdr:to>
    <xdr:sp macro="" textlink="">
      <xdr:nvSpPr>
        <xdr:cNvPr id="30" name="Text Box 2" hidden="1">
          <a:extLst>
            <a:ext uri="{FF2B5EF4-FFF2-40B4-BE49-F238E27FC236}">
              <a16:creationId xmlns:a16="http://schemas.microsoft.com/office/drawing/2014/main" id="{0F09745A-3CFF-4AE5-B3A6-DEA17C48D5AD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390</xdr:row>
      <xdr:rowOff>0</xdr:rowOff>
    </xdr:from>
    <xdr:to>
      <xdr:col>7</xdr:col>
      <xdr:colOff>206375</xdr:colOff>
      <xdr:row>391</xdr:row>
      <xdr:rowOff>99332</xdr:rowOff>
    </xdr:to>
    <xdr:sp macro="" textlink="">
      <xdr:nvSpPr>
        <xdr:cNvPr id="31" name="Text Box 1" hidden="1">
          <a:extLst>
            <a:ext uri="{FF2B5EF4-FFF2-40B4-BE49-F238E27FC236}">
              <a16:creationId xmlns:a16="http://schemas.microsoft.com/office/drawing/2014/main" id="{99707755-8B7E-4A18-BA91-94C1CDEB1E0A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66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390</xdr:row>
      <xdr:rowOff>0</xdr:rowOff>
    </xdr:from>
    <xdr:to>
      <xdr:col>7</xdr:col>
      <xdr:colOff>206375</xdr:colOff>
      <xdr:row>391</xdr:row>
      <xdr:rowOff>71664</xdr:rowOff>
    </xdr:to>
    <xdr:sp macro="" textlink="">
      <xdr:nvSpPr>
        <xdr:cNvPr id="32" name="Text Box 1" hidden="1">
          <a:extLst>
            <a:ext uri="{FF2B5EF4-FFF2-40B4-BE49-F238E27FC236}">
              <a16:creationId xmlns:a16="http://schemas.microsoft.com/office/drawing/2014/main" id="{52D22EAD-A663-4C36-A8AB-E0084B59885C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390</xdr:row>
      <xdr:rowOff>0</xdr:rowOff>
    </xdr:from>
    <xdr:to>
      <xdr:col>7</xdr:col>
      <xdr:colOff>206375</xdr:colOff>
      <xdr:row>391</xdr:row>
      <xdr:rowOff>71664</xdr:rowOff>
    </xdr:to>
    <xdr:sp macro="" textlink="">
      <xdr:nvSpPr>
        <xdr:cNvPr id="33" name="Text Box 2" hidden="1">
          <a:extLst>
            <a:ext uri="{FF2B5EF4-FFF2-40B4-BE49-F238E27FC236}">
              <a16:creationId xmlns:a16="http://schemas.microsoft.com/office/drawing/2014/main" id="{DD8A0AB8-F094-4215-907C-18506A7FCE5A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390</xdr:row>
      <xdr:rowOff>0</xdr:rowOff>
    </xdr:from>
    <xdr:to>
      <xdr:col>7</xdr:col>
      <xdr:colOff>206375</xdr:colOff>
      <xdr:row>391</xdr:row>
      <xdr:rowOff>71664</xdr:rowOff>
    </xdr:to>
    <xdr:sp macro="" textlink="">
      <xdr:nvSpPr>
        <xdr:cNvPr id="34" name="Text Box 1" hidden="1">
          <a:extLst>
            <a:ext uri="{FF2B5EF4-FFF2-40B4-BE49-F238E27FC236}">
              <a16:creationId xmlns:a16="http://schemas.microsoft.com/office/drawing/2014/main" id="{D9F4A26C-A5CA-4B83-A42C-0C62EE4D66AC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390</xdr:row>
      <xdr:rowOff>0</xdr:rowOff>
    </xdr:from>
    <xdr:to>
      <xdr:col>7</xdr:col>
      <xdr:colOff>206375</xdr:colOff>
      <xdr:row>391</xdr:row>
      <xdr:rowOff>71664</xdr:rowOff>
    </xdr:to>
    <xdr:sp macro="" textlink="">
      <xdr:nvSpPr>
        <xdr:cNvPr id="35" name="Text Box 2" hidden="1">
          <a:extLst>
            <a:ext uri="{FF2B5EF4-FFF2-40B4-BE49-F238E27FC236}">
              <a16:creationId xmlns:a16="http://schemas.microsoft.com/office/drawing/2014/main" id="{B3D7B1AE-BDEF-44A3-B5C9-DEEF008D59BF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390</xdr:row>
      <xdr:rowOff>0</xdr:rowOff>
    </xdr:from>
    <xdr:to>
      <xdr:col>7</xdr:col>
      <xdr:colOff>206375</xdr:colOff>
      <xdr:row>391</xdr:row>
      <xdr:rowOff>71664</xdr:rowOff>
    </xdr:to>
    <xdr:sp macro="" textlink="">
      <xdr:nvSpPr>
        <xdr:cNvPr id="36" name="Text Box 1" hidden="1">
          <a:extLst>
            <a:ext uri="{FF2B5EF4-FFF2-40B4-BE49-F238E27FC236}">
              <a16:creationId xmlns:a16="http://schemas.microsoft.com/office/drawing/2014/main" id="{82948249-4F56-4339-9F5F-F28AC8454A18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390</xdr:row>
      <xdr:rowOff>0</xdr:rowOff>
    </xdr:from>
    <xdr:to>
      <xdr:col>7</xdr:col>
      <xdr:colOff>206375</xdr:colOff>
      <xdr:row>391</xdr:row>
      <xdr:rowOff>71664</xdr:rowOff>
    </xdr:to>
    <xdr:sp macro="" textlink="">
      <xdr:nvSpPr>
        <xdr:cNvPr id="37" name="Text Box 1" hidden="1">
          <a:extLst>
            <a:ext uri="{FF2B5EF4-FFF2-40B4-BE49-F238E27FC236}">
              <a16:creationId xmlns:a16="http://schemas.microsoft.com/office/drawing/2014/main" id="{923C4438-426D-423B-94ED-F6DC52923128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390</xdr:row>
      <xdr:rowOff>0</xdr:rowOff>
    </xdr:from>
    <xdr:to>
      <xdr:col>7</xdr:col>
      <xdr:colOff>206375</xdr:colOff>
      <xdr:row>391</xdr:row>
      <xdr:rowOff>71664</xdr:rowOff>
    </xdr:to>
    <xdr:sp macro="" textlink="">
      <xdr:nvSpPr>
        <xdr:cNvPr id="38" name="Text Box 2" hidden="1">
          <a:extLst>
            <a:ext uri="{FF2B5EF4-FFF2-40B4-BE49-F238E27FC236}">
              <a16:creationId xmlns:a16="http://schemas.microsoft.com/office/drawing/2014/main" id="{F5782BA3-33F8-4E94-95EA-2B45C0A05F4A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390</xdr:row>
      <xdr:rowOff>0</xdr:rowOff>
    </xdr:from>
    <xdr:to>
      <xdr:col>7</xdr:col>
      <xdr:colOff>206375</xdr:colOff>
      <xdr:row>391</xdr:row>
      <xdr:rowOff>71664</xdr:rowOff>
    </xdr:to>
    <xdr:sp macro="" textlink="">
      <xdr:nvSpPr>
        <xdr:cNvPr id="39" name="Text Box 1" hidden="1">
          <a:extLst>
            <a:ext uri="{FF2B5EF4-FFF2-40B4-BE49-F238E27FC236}">
              <a16:creationId xmlns:a16="http://schemas.microsoft.com/office/drawing/2014/main" id="{0825F6E0-A1E2-434B-B9FE-A9104AE85DBD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390</xdr:row>
      <xdr:rowOff>0</xdr:rowOff>
    </xdr:from>
    <xdr:to>
      <xdr:col>7</xdr:col>
      <xdr:colOff>206375</xdr:colOff>
      <xdr:row>391</xdr:row>
      <xdr:rowOff>71664</xdr:rowOff>
    </xdr:to>
    <xdr:sp macro="" textlink="">
      <xdr:nvSpPr>
        <xdr:cNvPr id="40" name="Text Box 2" hidden="1">
          <a:extLst>
            <a:ext uri="{FF2B5EF4-FFF2-40B4-BE49-F238E27FC236}">
              <a16:creationId xmlns:a16="http://schemas.microsoft.com/office/drawing/2014/main" id="{8CF231FF-3ABB-4998-A111-2374A4C77713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390</xdr:row>
      <xdr:rowOff>0</xdr:rowOff>
    </xdr:from>
    <xdr:to>
      <xdr:col>7</xdr:col>
      <xdr:colOff>206375</xdr:colOff>
      <xdr:row>391</xdr:row>
      <xdr:rowOff>71664</xdr:rowOff>
    </xdr:to>
    <xdr:sp macro="" textlink="">
      <xdr:nvSpPr>
        <xdr:cNvPr id="41" name="Text Box 1" hidden="1">
          <a:extLst>
            <a:ext uri="{FF2B5EF4-FFF2-40B4-BE49-F238E27FC236}">
              <a16:creationId xmlns:a16="http://schemas.microsoft.com/office/drawing/2014/main" id="{7920335C-AB7B-4871-846E-8EC22D23728B}"/>
            </a:ext>
          </a:extLst>
        </xdr:cNvPr>
        <xdr:cNvSpPr txBox="1">
          <a:spLocks noChangeArrowheads="1"/>
        </xdr:cNvSpPr>
      </xdr:nvSpPr>
      <xdr:spPr bwMode="auto">
        <a:xfrm>
          <a:off x="3390900" y="8602980"/>
          <a:ext cx="53975" cy="239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392</xdr:row>
      <xdr:rowOff>0</xdr:rowOff>
    </xdr:from>
    <xdr:to>
      <xdr:col>7</xdr:col>
      <xdr:colOff>206375</xdr:colOff>
      <xdr:row>393</xdr:row>
      <xdr:rowOff>109763</xdr:rowOff>
    </xdr:to>
    <xdr:sp macro="" textlink="">
      <xdr:nvSpPr>
        <xdr:cNvPr id="42" name="Text Box 1" hidden="1">
          <a:extLst>
            <a:ext uri="{FF2B5EF4-FFF2-40B4-BE49-F238E27FC236}">
              <a16:creationId xmlns:a16="http://schemas.microsoft.com/office/drawing/2014/main" id="{B3E12190-D443-47CA-B036-05549AC0107E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392</xdr:row>
      <xdr:rowOff>0</xdr:rowOff>
    </xdr:from>
    <xdr:to>
      <xdr:col>7</xdr:col>
      <xdr:colOff>206375</xdr:colOff>
      <xdr:row>393</xdr:row>
      <xdr:rowOff>109763</xdr:rowOff>
    </xdr:to>
    <xdr:sp macro="" textlink="">
      <xdr:nvSpPr>
        <xdr:cNvPr id="43" name="Text Box 2" hidden="1">
          <a:extLst>
            <a:ext uri="{FF2B5EF4-FFF2-40B4-BE49-F238E27FC236}">
              <a16:creationId xmlns:a16="http://schemas.microsoft.com/office/drawing/2014/main" id="{C13AE329-65D5-417B-BAC5-C9EF55A7CA71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392</xdr:row>
      <xdr:rowOff>0</xdr:rowOff>
    </xdr:from>
    <xdr:to>
      <xdr:col>7</xdr:col>
      <xdr:colOff>206375</xdr:colOff>
      <xdr:row>393</xdr:row>
      <xdr:rowOff>109763</xdr:rowOff>
    </xdr:to>
    <xdr:sp macro="" textlink="">
      <xdr:nvSpPr>
        <xdr:cNvPr id="44" name="Text Box 1" hidden="1">
          <a:extLst>
            <a:ext uri="{FF2B5EF4-FFF2-40B4-BE49-F238E27FC236}">
              <a16:creationId xmlns:a16="http://schemas.microsoft.com/office/drawing/2014/main" id="{12030084-D27B-4919-A0DF-25C8C01CE68A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392</xdr:row>
      <xdr:rowOff>0</xdr:rowOff>
    </xdr:from>
    <xdr:to>
      <xdr:col>7</xdr:col>
      <xdr:colOff>206375</xdr:colOff>
      <xdr:row>393</xdr:row>
      <xdr:rowOff>109763</xdr:rowOff>
    </xdr:to>
    <xdr:sp macro="" textlink="">
      <xdr:nvSpPr>
        <xdr:cNvPr id="45" name="Text Box 2" hidden="1">
          <a:extLst>
            <a:ext uri="{FF2B5EF4-FFF2-40B4-BE49-F238E27FC236}">
              <a16:creationId xmlns:a16="http://schemas.microsoft.com/office/drawing/2014/main" id="{125AA5FD-37B5-44E0-8E43-808B5756253C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392</xdr:row>
      <xdr:rowOff>0</xdr:rowOff>
    </xdr:from>
    <xdr:to>
      <xdr:col>7</xdr:col>
      <xdr:colOff>206375</xdr:colOff>
      <xdr:row>393</xdr:row>
      <xdr:rowOff>109763</xdr:rowOff>
    </xdr:to>
    <xdr:sp macro="" textlink="">
      <xdr:nvSpPr>
        <xdr:cNvPr id="46" name="Text Box 1" hidden="1">
          <a:extLst>
            <a:ext uri="{FF2B5EF4-FFF2-40B4-BE49-F238E27FC236}">
              <a16:creationId xmlns:a16="http://schemas.microsoft.com/office/drawing/2014/main" id="{1966A0C2-25A5-439D-8F93-95165792555B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392</xdr:row>
      <xdr:rowOff>0</xdr:rowOff>
    </xdr:from>
    <xdr:to>
      <xdr:col>7</xdr:col>
      <xdr:colOff>206375</xdr:colOff>
      <xdr:row>393</xdr:row>
      <xdr:rowOff>109763</xdr:rowOff>
    </xdr:to>
    <xdr:sp macro="" textlink="">
      <xdr:nvSpPr>
        <xdr:cNvPr id="47" name="Text Box 1" hidden="1">
          <a:extLst>
            <a:ext uri="{FF2B5EF4-FFF2-40B4-BE49-F238E27FC236}">
              <a16:creationId xmlns:a16="http://schemas.microsoft.com/office/drawing/2014/main" id="{9A68E781-8B37-4A2A-B218-064B76F5DA53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392</xdr:row>
      <xdr:rowOff>0</xdr:rowOff>
    </xdr:from>
    <xdr:to>
      <xdr:col>7</xdr:col>
      <xdr:colOff>206375</xdr:colOff>
      <xdr:row>393</xdr:row>
      <xdr:rowOff>109763</xdr:rowOff>
    </xdr:to>
    <xdr:sp macro="" textlink="">
      <xdr:nvSpPr>
        <xdr:cNvPr id="48" name="Text Box 2" hidden="1">
          <a:extLst>
            <a:ext uri="{FF2B5EF4-FFF2-40B4-BE49-F238E27FC236}">
              <a16:creationId xmlns:a16="http://schemas.microsoft.com/office/drawing/2014/main" id="{ECEF2C55-4B7E-4BEE-81E5-868A79EDACAA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392</xdr:row>
      <xdr:rowOff>0</xdr:rowOff>
    </xdr:from>
    <xdr:to>
      <xdr:col>7</xdr:col>
      <xdr:colOff>206375</xdr:colOff>
      <xdr:row>393</xdr:row>
      <xdr:rowOff>109763</xdr:rowOff>
    </xdr:to>
    <xdr:sp macro="" textlink="">
      <xdr:nvSpPr>
        <xdr:cNvPr id="49" name="Text Box 1" hidden="1">
          <a:extLst>
            <a:ext uri="{FF2B5EF4-FFF2-40B4-BE49-F238E27FC236}">
              <a16:creationId xmlns:a16="http://schemas.microsoft.com/office/drawing/2014/main" id="{7DBF928D-D18B-41A4-BE6B-235BCB450807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392</xdr:row>
      <xdr:rowOff>0</xdr:rowOff>
    </xdr:from>
    <xdr:to>
      <xdr:col>7</xdr:col>
      <xdr:colOff>206375</xdr:colOff>
      <xdr:row>393</xdr:row>
      <xdr:rowOff>109763</xdr:rowOff>
    </xdr:to>
    <xdr:sp macro="" textlink="">
      <xdr:nvSpPr>
        <xdr:cNvPr id="50" name="Text Box 2" hidden="1">
          <a:extLst>
            <a:ext uri="{FF2B5EF4-FFF2-40B4-BE49-F238E27FC236}">
              <a16:creationId xmlns:a16="http://schemas.microsoft.com/office/drawing/2014/main" id="{D1B16B2D-B60E-4C67-AAC5-240CF4F61BAB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392</xdr:row>
      <xdr:rowOff>0</xdr:rowOff>
    </xdr:from>
    <xdr:to>
      <xdr:col>7</xdr:col>
      <xdr:colOff>206375</xdr:colOff>
      <xdr:row>393</xdr:row>
      <xdr:rowOff>109763</xdr:rowOff>
    </xdr:to>
    <xdr:sp macro="" textlink="">
      <xdr:nvSpPr>
        <xdr:cNvPr id="51" name="Text Box 1" hidden="1">
          <a:extLst>
            <a:ext uri="{FF2B5EF4-FFF2-40B4-BE49-F238E27FC236}">
              <a16:creationId xmlns:a16="http://schemas.microsoft.com/office/drawing/2014/main" id="{41BC93BF-23C4-4C0E-A57E-A7A0C50862B0}"/>
            </a:ext>
          </a:extLst>
        </xdr:cNvPr>
        <xdr:cNvSpPr txBox="1">
          <a:spLocks noChangeArrowheads="1"/>
        </xdr:cNvSpPr>
      </xdr:nvSpPr>
      <xdr:spPr bwMode="auto">
        <a:xfrm>
          <a:off x="3390900" y="9014460"/>
          <a:ext cx="53975" cy="27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152400</xdr:colOff>
      <xdr:row>178</xdr:row>
      <xdr:rowOff>0</xdr:rowOff>
    </xdr:from>
    <xdr:to>
      <xdr:col>7</xdr:col>
      <xdr:colOff>206375</xdr:colOff>
      <xdr:row>179</xdr:row>
      <xdr:rowOff>79284</xdr:rowOff>
    </xdr:to>
    <xdr:sp macro="" textlink="">
      <xdr:nvSpPr>
        <xdr:cNvPr id="2" name="Text Box 1" hidden="1">
          <a:extLst>
            <a:ext uri="{FF2B5EF4-FFF2-40B4-BE49-F238E27FC236}">
              <a16:creationId xmlns:a16="http://schemas.microsoft.com/office/drawing/2014/main" id="{660B5236-7A64-46D9-89CB-DEA3821CE776}"/>
            </a:ext>
          </a:extLst>
        </xdr:cNvPr>
        <xdr:cNvSpPr txBox="1">
          <a:spLocks noChangeArrowheads="1"/>
        </xdr:cNvSpPr>
      </xdr:nvSpPr>
      <xdr:spPr bwMode="auto">
        <a:xfrm>
          <a:off x="10454640" y="5205222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178</xdr:row>
      <xdr:rowOff>0</xdr:rowOff>
    </xdr:from>
    <xdr:to>
      <xdr:col>7</xdr:col>
      <xdr:colOff>206375</xdr:colOff>
      <xdr:row>179</xdr:row>
      <xdr:rowOff>79284</xdr:rowOff>
    </xdr:to>
    <xdr:sp macro="" textlink="">
      <xdr:nvSpPr>
        <xdr:cNvPr id="3" name="Text Box 2" hidden="1">
          <a:extLst>
            <a:ext uri="{FF2B5EF4-FFF2-40B4-BE49-F238E27FC236}">
              <a16:creationId xmlns:a16="http://schemas.microsoft.com/office/drawing/2014/main" id="{950E3641-4757-47DE-BEC5-D0E3C7A0E65E}"/>
            </a:ext>
          </a:extLst>
        </xdr:cNvPr>
        <xdr:cNvSpPr txBox="1">
          <a:spLocks noChangeArrowheads="1"/>
        </xdr:cNvSpPr>
      </xdr:nvSpPr>
      <xdr:spPr bwMode="auto">
        <a:xfrm>
          <a:off x="10454640" y="5205222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178</xdr:row>
      <xdr:rowOff>0</xdr:rowOff>
    </xdr:from>
    <xdr:to>
      <xdr:col>7</xdr:col>
      <xdr:colOff>206375</xdr:colOff>
      <xdr:row>179</xdr:row>
      <xdr:rowOff>79284</xdr:rowOff>
    </xdr:to>
    <xdr:sp macro="" textlink="">
      <xdr:nvSpPr>
        <xdr:cNvPr id="4" name="Text Box 1" hidden="1">
          <a:extLst>
            <a:ext uri="{FF2B5EF4-FFF2-40B4-BE49-F238E27FC236}">
              <a16:creationId xmlns:a16="http://schemas.microsoft.com/office/drawing/2014/main" id="{847401AB-37BF-40C9-B054-8C75B2D66A33}"/>
            </a:ext>
          </a:extLst>
        </xdr:cNvPr>
        <xdr:cNvSpPr txBox="1">
          <a:spLocks noChangeArrowheads="1"/>
        </xdr:cNvSpPr>
      </xdr:nvSpPr>
      <xdr:spPr bwMode="auto">
        <a:xfrm>
          <a:off x="10454640" y="5205222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178</xdr:row>
      <xdr:rowOff>0</xdr:rowOff>
    </xdr:from>
    <xdr:to>
      <xdr:col>7</xdr:col>
      <xdr:colOff>206375</xdr:colOff>
      <xdr:row>179</xdr:row>
      <xdr:rowOff>79284</xdr:rowOff>
    </xdr:to>
    <xdr:sp macro="" textlink="">
      <xdr:nvSpPr>
        <xdr:cNvPr id="5" name="Text Box 2" hidden="1">
          <a:extLst>
            <a:ext uri="{FF2B5EF4-FFF2-40B4-BE49-F238E27FC236}">
              <a16:creationId xmlns:a16="http://schemas.microsoft.com/office/drawing/2014/main" id="{663F8219-5355-41A5-A61B-D04FD1CAD932}"/>
            </a:ext>
          </a:extLst>
        </xdr:cNvPr>
        <xdr:cNvSpPr txBox="1">
          <a:spLocks noChangeArrowheads="1"/>
        </xdr:cNvSpPr>
      </xdr:nvSpPr>
      <xdr:spPr bwMode="auto">
        <a:xfrm>
          <a:off x="10454640" y="5205222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178</xdr:row>
      <xdr:rowOff>0</xdr:rowOff>
    </xdr:from>
    <xdr:to>
      <xdr:col>7</xdr:col>
      <xdr:colOff>206375</xdr:colOff>
      <xdr:row>179</xdr:row>
      <xdr:rowOff>79284</xdr:rowOff>
    </xdr:to>
    <xdr:sp macro="" textlink="">
      <xdr:nvSpPr>
        <xdr:cNvPr id="6" name="Text Box 1" hidden="1">
          <a:extLst>
            <a:ext uri="{FF2B5EF4-FFF2-40B4-BE49-F238E27FC236}">
              <a16:creationId xmlns:a16="http://schemas.microsoft.com/office/drawing/2014/main" id="{8E17F79C-D2D8-46FF-8706-91BD556768BB}"/>
            </a:ext>
          </a:extLst>
        </xdr:cNvPr>
        <xdr:cNvSpPr txBox="1">
          <a:spLocks noChangeArrowheads="1"/>
        </xdr:cNvSpPr>
      </xdr:nvSpPr>
      <xdr:spPr bwMode="auto">
        <a:xfrm>
          <a:off x="10454640" y="5205222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178</xdr:row>
      <xdr:rowOff>0</xdr:rowOff>
    </xdr:from>
    <xdr:to>
      <xdr:col>7</xdr:col>
      <xdr:colOff>206375</xdr:colOff>
      <xdr:row>179</xdr:row>
      <xdr:rowOff>79284</xdr:rowOff>
    </xdr:to>
    <xdr:sp macro="" textlink="">
      <xdr:nvSpPr>
        <xdr:cNvPr id="7" name="Text Box 1" hidden="1">
          <a:extLst>
            <a:ext uri="{FF2B5EF4-FFF2-40B4-BE49-F238E27FC236}">
              <a16:creationId xmlns:a16="http://schemas.microsoft.com/office/drawing/2014/main" id="{2A5BBEAA-4B1D-413C-A079-739A6B1BB9FA}"/>
            </a:ext>
          </a:extLst>
        </xdr:cNvPr>
        <xdr:cNvSpPr txBox="1">
          <a:spLocks noChangeArrowheads="1"/>
        </xdr:cNvSpPr>
      </xdr:nvSpPr>
      <xdr:spPr bwMode="auto">
        <a:xfrm>
          <a:off x="10454640" y="5205222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178</xdr:row>
      <xdr:rowOff>0</xdr:rowOff>
    </xdr:from>
    <xdr:to>
      <xdr:col>7</xdr:col>
      <xdr:colOff>206375</xdr:colOff>
      <xdr:row>179</xdr:row>
      <xdr:rowOff>79284</xdr:rowOff>
    </xdr:to>
    <xdr:sp macro="" textlink="">
      <xdr:nvSpPr>
        <xdr:cNvPr id="8" name="Text Box 2" hidden="1">
          <a:extLst>
            <a:ext uri="{FF2B5EF4-FFF2-40B4-BE49-F238E27FC236}">
              <a16:creationId xmlns:a16="http://schemas.microsoft.com/office/drawing/2014/main" id="{A9AD8B54-7624-457B-A2B1-B9923D94889F}"/>
            </a:ext>
          </a:extLst>
        </xdr:cNvPr>
        <xdr:cNvSpPr txBox="1">
          <a:spLocks noChangeArrowheads="1"/>
        </xdr:cNvSpPr>
      </xdr:nvSpPr>
      <xdr:spPr bwMode="auto">
        <a:xfrm>
          <a:off x="10454640" y="5205222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178</xdr:row>
      <xdr:rowOff>0</xdr:rowOff>
    </xdr:from>
    <xdr:to>
      <xdr:col>7</xdr:col>
      <xdr:colOff>206375</xdr:colOff>
      <xdr:row>179</xdr:row>
      <xdr:rowOff>79284</xdr:rowOff>
    </xdr:to>
    <xdr:sp macro="" textlink="">
      <xdr:nvSpPr>
        <xdr:cNvPr id="9" name="Text Box 1" hidden="1">
          <a:extLst>
            <a:ext uri="{FF2B5EF4-FFF2-40B4-BE49-F238E27FC236}">
              <a16:creationId xmlns:a16="http://schemas.microsoft.com/office/drawing/2014/main" id="{38E4C2FC-4847-49D9-AACE-89B69C2E6020}"/>
            </a:ext>
          </a:extLst>
        </xdr:cNvPr>
        <xdr:cNvSpPr txBox="1">
          <a:spLocks noChangeArrowheads="1"/>
        </xdr:cNvSpPr>
      </xdr:nvSpPr>
      <xdr:spPr bwMode="auto">
        <a:xfrm>
          <a:off x="10454640" y="5205222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178</xdr:row>
      <xdr:rowOff>0</xdr:rowOff>
    </xdr:from>
    <xdr:to>
      <xdr:col>7</xdr:col>
      <xdr:colOff>206375</xdr:colOff>
      <xdr:row>179</xdr:row>
      <xdr:rowOff>79284</xdr:rowOff>
    </xdr:to>
    <xdr:sp macro="" textlink="">
      <xdr:nvSpPr>
        <xdr:cNvPr id="10" name="Text Box 2" hidden="1">
          <a:extLst>
            <a:ext uri="{FF2B5EF4-FFF2-40B4-BE49-F238E27FC236}">
              <a16:creationId xmlns:a16="http://schemas.microsoft.com/office/drawing/2014/main" id="{72427C17-D33A-4BEF-927C-466C6C55EAEA}"/>
            </a:ext>
          </a:extLst>
        </xdr:cNvPr>
        <xdr:cNvSpPr txBox="1">
          <a:spLocks noChangeArrowheads="1"/>
        </xdr:cNvSpPr>
      </xdr:nvSpPr>
      <xdr:spPr bwMode="auto">
        <a:xfrm>
          <a:off x="10454640" y="5205222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178</xdr:row>
      <xdr:rowOff>0</xdr:rowOff>
    </xdr:from>
    <xdr:to>
      <xdr:col>7</xdr:col>
      <xdr:colOff>206375</xdr:colOff>
      <xdr:row>179</xdr:row>
      <xdr:rowOff>79284</xdr:rowOff>
    </xdr:to>
    <xdr:sp macro="" textlink="">
      <xdr:nvSpPr>
        <xdr:cNvPr id="11" name="Text Box 1" hidden="1">
          <a:extLst>
            <a:ext uri="{FF2B5EF4-FFF2-40B4-BE49-F238E27FC236}">
              <a16:creationId xmlns:a16="http://schemas.microsoft.com/office/drawing/2014/main" id="{8B04B1FC-CF3B-44E5-8BF6-26077D6599C1}"/>
            </a:ext>
          </a:extLst>
        </xdr:cNvPr>
        <xdr:cNvSpPr txBox="1">
          <a:spLocks noChangeArrowheads="1"/>
        </xdr:cNvSpPr>
      </xdr:nvSpPr>
      <xdr:spPr bwMode="auto">
        <a:xfrm>
          <a:off x="10454640" y="5205222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178</xdr:row>
      <xdr:rowOff>0</xdr:rowOff>
    </xdr:from>
    <xdr:to>
      <xdr:col>7</xdr:col>
      <xdr:colOff>206375</xdr:colOff>
      <xdr:row>179</xdr:row>
      <xdr:rowOff>79284</xdr:rowOff>
    </xdr:to>
    <xdr:sp macro="" textlink="">
      <xdr:nvSpPr>
        <xdr:cNvPr id="12" name="Text Box 1" hidden="1">
          <a:extLst>
            <a:ext uri="{FF2B5EF4-FFF2-40B4-BE49-F238E27FC236}">
              <a16:creationId xmlns:a16="http://schemas.microsoft.com/office/drawing/2014/main" id="{FF6F43D6-2649-44F8-AFC3-A21C678C83AE}"/>
            </a:ext>
          </a:extLst>
        </xdr:cNvPr>
        <xdr:cNvSpPr txBox="1">
          <a:spLocks noChangeArrowheads="1"/>
        </xdr:cNvSpPr>
      </xdr:nvSpPr>
      <xdr:spPr bwMode="auto">
        <a:xfrm>
          <a:off x="10454640" y="5224272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178</xdr:row>
      <xdr:rowOff>0</xdr:rowOff>
    </xdr:from>
    <xdr:to>
      <xdr:col>7</xdr:col>
      <xdr:colOff>206375</xdr:colOff>
      <xdr:row>179</xdr:row>
      <xdr:rowOff>79284</xdr:rowOff>
    </xdr:to>
    <xdr:sp macro="" textlink="">
      <xdr:nvSpPr>
        <xdr:cNvPr id="13" name="Text Box 2" hidden="1">
          <a:extLst>
            <a:ext uri="{FF2B5EF4-FFF2-40B4-BE49-F238E27FC236}">
              <a16:creationId xmlns:a16="http://schemas.microsoft.com/office/drawing/2014/main" id="{B9217D25-CAF1-4919-93A3-79138977D9DC}"/>
            </a:ext>
          </a:extLst>
        </xdr:cNvPr>
        <xdr:cNvSpPr txBox="1">
          <a:spLocks noChangeArrowheads="1"/>
        </xdr:cNvSpPr>
      </xdr:nvSpPr>
      <xdr:spPr bwMode="auto">
        <a:xfrm>
          <a:off x="10454640" y="5224272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178</xdr:row>
      <xdr:rowOff>0</xdr:rowOff>
    </xdr:from>
    <xdr:to>
      <xdr:col>7</xdr:col>
      <xdr:colOff>206375</xdr:colOff>
      <xdr:row>179</xdr:row>
      <xdr:rowOff>79284</xdr:rowOff>
    </xdr:to>
    <xdr:sp macro="" textlink="">
      <xdr:nvSpPr>
        <xdr:cNvPr id="14" name="Text Box 1" hidden="1">
          <a:extLst>
            <a:ext uri="{FF2B5EF4-FFF2-40B4-BE49-F238E27FC236}">
              <a16:creationId xmlns:a16="http://schemas.microsoft.com/office/drawing/2014/main" id="{035CDDDF-CEFB-4189-9368-93F01CE0E1AD}"/>
            </a:ext>
          </a:extLst>
        </xdr:cNvPr>
        <xdr:cNvSpPr txBox="1">
          <a:spLocks noChangeArrowheads="1"/>
        </xdr:cNvSpPr>
      </xdr:nvSpPr>
      <xdr:spPr bwMode="auto">
        <a:xfrm>
          <a:off x="10454640" y="5224272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178</xdr:row>
      <xdr:rowOff>0</xdr:rowOff>
    </xdr:from>
    <xdr:to>
      <xdr:col>7</xdr:col>
      <xdr:colOff>206375</xdr:colOff>
      <xdr:row>179</xdr:row>
      <xdr:rowOff>79284</xdr:rowOff>
    </xdr:to>
    <xdr:sp macro="" textlink="">
      <xdr:nvSpPr>
        <xdr:cNvPr id="15" name="Text Box 2" hidden="1">
          <a:extLst>
            <a:ext uri="{FF2B5EF4-FFF2-40B4-BE49-F238E27FC236}">
              <a16:creationId xmlns:a16="http://schemas.microsoft.com/office/drawing/2014/main" id="{2BB2E091-D378-4716-9AF8-B73A83CCB297}"/>
            </a:ext>
          </a:extLst>
        </xdr:cNvPr>
        <xdr:cNvSpPr txBox="1">
          <a:spLocks noChangeArrowheads="1"/>
        </xdr:cNvSpPr>
      </xdr:nvSpPr>
      <xdr:spPr bwMode="auto">
        <a:xfrm>
          <a:off x="10454640" y="5224272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178</xdr:row>
      <xdr:rowOff>0</xdr:rowOff>
    </xdr:from>
    <xdr:to>
      <xdr:col>7</xdr:col>
      <xdr:colOff>206375</xdr:colOff>
      <xdr:row>179</xdr:row>
      <xdr:rowOff>79284</xdr:rowOff>
    </xdr:to>
    <xdr:sp macro="" textlink="">
      <xdr:nvSpPr>
        <xdr:cNvPr id="16" name="Text Box 1" hidden="1">
          <a:extLst>
            <a:ext uri="{FF2B5EF4-FFF2-40B4-BE49-F238E27FC236}">
              <a16:creationId xmlns:a16="http://schemas.microsoft.com/office/drawing/2014/main" id="{4437C1B5-5EAA-4906-A22B-2B02478D1EAB}"/>
            </a:ext>
          </a:extLst>
        </xdr:cNvPr>
        <xdr:cNvSpPr txBox="1">
          <a:spLocks noChangeArrowheads="1"/>
        </xdr:cNvSpPr>
      </xdr:nvSpPr>
      <xdr:spPr bwMode="auto">
        <a:xfrm>
          <a:off x="10454640" y="5224272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178</xdr:row>
      <xdr:rowOff>0</xdr:rowOff>
    </xdr:from>
    <xdr:to>
      <xdr:col>7</xdr:col>
      <xdr:colOff>206375</xdr:colOff>
      <xdr:row>179</xdr:row>
      <xdr:rowOff>79284</xdr:rowOff>
    </xdr:to>
    <xdr:sp macro="" textlink="">
      <xdr:nvSpPr>
        <xdr:cNvPr id="17" name="Text Box 1" hidden="1">
          <a:extLst>
            <a:ext uri="{FF2B5EF4-FFF2-40B4-BE49-F238E27FC236}">
              <a16:creationId xmlns:a16="http://schemas.microsoft.com/office/drawing/2014/main" id="{9A1A96E0-EF12-4626-8756-813255B4BCC5}"/>
            </a:ext>
          </a:extLst>
        </xdr:cNvPr>
        <xdr:cNvSpPr txBox="1">
          <a:spLocks noChangeArrowheads="1"/>
        </xdr:cNvSpPr>
      </xdr:nvSpPr>
      <xdr:spPr bwMode="auto">
        <a:xfrm>
          <a:off x="10454640" y="5224272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178</xdr:row>
      <xdr:rowOff>0</xdr:rowOff>
    </xdr:from>
    <xdr:to>
      <xdr:col>7</xdr:col>
      <xdr:colOff>206375</xdr:colOff>
      <xdr:row>179</xdr:row>
      <xdr:rowOff>79284</xdr:rowOff>
    </xdr:to>
    <xdr:sp macro="" textlink="">
      <xdr:nvSpPr>
        <xdr:cNvPr id="18" name="Text Box 2" hidden="1">
          <a:extLst>
            <a:ext uri="{FF2B5EF4-FFF2-40B4-BE49-F238E27FC236}">
              <a16:creationId xmlns:a16="http://schemas.microsoft.com/office/drawing/2014/main" id="{D0BF6573-36D6-4EA1-A062-10CBF2FF7C7E}"/>
            </a:ext>
          </a:extLst>
        </xdr:cNvPr>
        <xdr:cNvSpPr txBox="1">
          <a:spLocks noChangeArrowheads="1"/>
        </xdr:cNvSpPr>
      </xdr:nvSpPr>
      <xdr:spPr bwMode="auto">
        <a:xfrm>
          <a:off x="10454640" y="5224272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178</xdr:row>
      <xdr:rowOff>0</xdr:rowOff>
    </xdr:from>
    <xdr:to>
      <xdr:col>7</xdr:col>
      <xdr:colOff>206375</xdr:colOff>
      <xdr:row>179</xdr:row>
      <xdr:rowOff>79284</xdr:rowOff>
    </xdr:to>
    <xdr:sp macro="" textlink="">
      <xdr:nvSpPr>
        <xdr:cNvPr id="19" name="Text Box 1" hidden="1">
          <a:extLst>
            <a:ext uri="{FF2B5EF4-FFF2-40B4-BE49-F238E27FC236}">
              <a16:creationId xmlns:a16="http://schemas.microsoft.com/office/drawing/2014/main" id="{0E5E117C-F5A3-4B27-87D7-2FE3FA859302}"/>
            </a:ext>
          </a:extLst>
        </xdr:cNvPr>
        <xdr:cNvSpPr txBox="1">
          <a:spLocks noChangeArrowheads="1"/>
        </xdr:cNvSpPr>
      </xdr:nvSpPr>
      <xdr:spPr bwMode="auto">
        <a:xfrm>
          <a:off x="10454640" y="5224272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178</xdr:row>
      <xdr:rowOff>0</xdr:rowOff>
    </xdr:from>
    <xdr:to>
      <xdr:col>7</xdr:col>
      <xdr:colOff>206375</xdr:colOff>
      <xdr:row>179</xdr:row>
      <xdr:rowOff>79284</xdr:rowOff>
    </xdr:to>
    <xdr:sp macro="" textlink="">
      <xdr:nvSpPr>
        <xdr:cNvPr id="20" name="Text Box 2" hidden="1">
          <a:extLst>
            <a:ext uri="{FF2B5EF4-FFF2-40B4-BE49-F238E27FC236}">
              <a16:creationId xmlns:a16="http://schemas.microsoft.com/office/drawing/2014/main" id="{69278A75-4C3B-4931-973F-F7B506564A43}"/>
            </a:ext>
          </a:extLst>
        </xdr:cNvPr>
        <xdr:cNvSpPr txBox="1">
          <a:spLocks noChangeArrowheads="1"/>
        </xdr:cNvSpPr>
      </xdr:nvSpPr>
      <xdr:spPr bwMode="auto">
        <a:xfrm>
          <a:off x="10454640" y="5224272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178</xdr:row>
      <xdr:rowOff>0</xdr:rowOff>
    </xdr:from>
    <xdr:to>
      <xdr:col>7</xdr:col>
      <xdr:colOff>206375</xdr:colOff>
      <xdr:row>179</xdr:row>
      <xdr:rowOff>79284</xdr:rowOff>
    </xdr:to>
    <xdr:sp macro="" textlink="">
      <xdr:nvSpPr>
        <xdr:cNvPr id="21" name="Text Box 1" hidden="1">
          <a:extLst>
            <a:ext uri="{FF2B5EF4-FFF2-40B4-BE49-F238E27FC236}">
              <a16:creationId xmlns:a16="http://schemas.microsoft.com/office/drawing/2014/main" id="{9D936FEA-78C4-4378-BACD-AFE7E36B1BA6}"/>
            </a:ext>
          </a:extLst>
        </xdr:cNvPr>
        <xdr:cNvSpPr txBox="1">
          <a:spLocks noChangeArrowheads="1"/>
        </xdr:cNvSpPr>
      </xdr:nvSpPr>
      <xdr:spPr bwMode="auto">
        <a:xfrm>
          <a:off x="10454640" y="5224272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178</xdr:row>
      <xdr:rowOff>0</xdr:rowOff>
    </xdr:from>
    <xdr:to>
      <xdr:col>7</xdr:col>
      <xdr:colOff>206375</xdr:colOff>
      <xdr:row>179</xdr:row>
      <xdr:rowOff>106952</xdr:rowOff>
    </xdr:to>
    <xdr:sp macro="" textlink="">
      <xdr:nvSpPr>
        <xdr:cNvPr id="22" name="Text Box 1" hidden="1">
          <a:extLst>
            <a:ext uri="{FF2B5EF4-FFF2-40B4-BE49-F238E27FC236}">
              <a16:creationId xmlns:a16="http://schemas.microsoft.com/office/drawing/2014/main" id="{01B93503-6AB5-4F12-A6AA-C754D7B58EE7}"/>
            </a:ext>
          </a:extLst>
        </xdr:cNvPr>
        <xdr:cNvSpPr txBox="1">
          <a:spLocks noChangeArrowheads="1"/>
        </xdr:cNvSpPr>
      </xdr:nvSpPr>
      <xdr:spPr bwMode="auto">
        <a:xfrm>
          <a:off x="10454640" y="5205222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178</xdr:row>
      <xdr:rowOff>0</xdr:rowOff>
    </xdr:from>
    <xdr:to>
      <xdr:col>7</xdr:col>
      <xdr:colOff>206375</xdr:colOff>
      <xdr:row>179</xdr:row>
      <xdr:rowOff>106952</xdr:rowOff>
    </xdr:to>
    <xdr:sp macro="" textlink="">
      <xdr:nvSpPr>
        <xdr:cNvPr id="23" name="Text Box 2" hidden="1">
          <a:extLst>
            <a:ext uri="{FF2B5EF4-FFF2-40B4-BE49-F238E27FC236}">
              <a16:creationId xmlns:a16="http://schemas.microsoft.com/office/drawing/2014/main" id="{16C6ED9F-9D7F-49E9-95F8-164FCA749BBE}"/>
            </a:ext>
          </a:extLst>
        </xdr:cNvPr>
        <xdr:cNvSpPr txBox="1">
          <a:spLocks noChangeArrowheads="1"/>
        </xdr:cNvSpPr>
      </xdr:nvSpPr>
      <xdr:spPr bwMode="auto">
        <a:xfrm>
          <a:off x="10454640" y="5205222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178</xdr:row>
      <xdr:rowOff>0</xdr:rowOff>
    </xdr:from>
    <xdr:to>
      <xdr:col>7</xdr:col>
      <xdr:colOff>206375</xdr:colOff>
      <xdr:row>179</xdr:row>
      <xdr:rowOff>106952</xdr:rowOff>
    </xdr:to>
    <xdr:sp macro="" textlink="">
      <xdr:nvSpPr>
        <xdr:cNvPr id="24" name="Text Box 1" hidden="1">
          <a:extLst>
            <a:ext uri="{FF2B5EF4-FFF2-40B4-BE49-F238E27FC236}">
              <a16:creationId xmlns:a16="http://schemas.microsoft.com/office/drawing/2014/main" id="{F1EFB4C6-BDEB-493D-A510-0FB77063C04B}"/>
            </a:ext>
          </a:extLst>
        </xdr:cNvPr>
        <xdr:cNvSpPr txBox="1">
          <a:spLocks noChangeArrowheads="1"/>
        </xdr:cNvSpPr>
      </xdr:nvSpPr>
      <xdr:spPr bwMode="auto">
        <a:xfrm>
          <a:off x="10454640" y="5205222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178</xdr:row>
      <xdr:rowOff>0</xdr:rowOff>
    </xdr:from>
    <xdr:to>
      <xdr:col>7</xdr:col>
      <xdr:colOff>206375</xdr:colOff>
      <xdr:row>179</xdr:row>
      <xdr:rowOff>106952</xdr:rowOff>
    </xdr:to>
    <xdr:sp macro="" textlink="">
      <xdr:nvSpPr>
        <xdr:cNvPr id="25" name="Text Box 2" hidden="1">
          <a:extLst>
            <a:ext uri="{FF2B5EF4-FFF2-40B4-BE49-F238E27FC236}">
              <a16:creationId xmlns:a16="http://schemas.microsoft.com/office/drawing/2014/main" id="{D2715EAD-08A0-486B-8EB2-44943506B781}"/>
            </a:ext>
          </a:extLst>
        </xdr:cNvPr>
        <xdr:cNvSpPr txBox="1">
          <a:spLocks noChangeArrowheads="1"/>
        </xdr:cNvSpPr>
      </xdr:nvSpPr>
      <xdr:spPr bwMode="auto">
        <a:xfrm>
          <a:off x="10454640" y="5205222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178</xdr:row>
      <xdr:rowOff>0</xdr:rowOff>
    </xdr:from>
    <xdr:to>
      <xdr:col>7</xdr:col>
      <xdr:colOff>206375</xdr:colOff>
      <xdr:row>179</xdr:row>
      <xdr:rowOff>106952</xdr:rowOff>
    </xdr:to>
    <xdr:sp macro="" textlink="">
      <xdr:nvSpPr>
        <xdr:cNvPr id="26" name="Text Box 1" hidden="1">
          <a:extLst>
            <a:ext uri="{FF2B5EF4-FFF2-40B4-BE49-F238E27FC236}">
              <a16:creationId xmlns:a16="http://schemas.microsoft.com/office/drawing/2014/main" id="{6CBEC8F6-54BB-4F6B-AC4D-E6FA157DBB8C}"/>
            </a:ext>
          </a:extLst>
        </xdr:cNvPr>
        <xdr:cNvSpPr txBox="1">
          <a:spLocks noChangeArrowheads="1"/>
        </xdr:cNvSpPr>
      </xdr:nvSpPr>
      <xdr:spPr bwMode="auto">
        <a:xfrm>
          <a:off x="10454640" y="5205222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178</xdr:row>
      <xdr:rowOff>0</xdr:rowOff>
    </xdr:from>
    <xdr:to>
      <xdr:col>7</xdr:col>
      <xdr:colOff>206375</xdr:colOff>
      <xdr:row>179</xdr:row>
      <xdr:rowOff>106952</xdr:rowOff>
    </xdr:to>
    <xdr:sp macro="" textlink="">
      <xdr:nvSpPr>
        <xdr:cNvPr id="27" name="Text Box 1" hidden="1">
          <a:extLst>
            <a:ext uri="{FF2B5EF4-FFF2-40B4-BE49-F238E27FC236}">
              <a16:creationId xmlns:a16="http://schemas.microsoft.com/office/drawing/2014/main" id="{3089D953-84D9-4B3C-82BC-4BC2638767E4}"/>
            </a:ext>
          </a:extLst>
        </xdr:cNvPr>
        <xdr:cNvSpPr txBox="1">
          <a:spLocks noChangeArrowheads="1"/>
        </xdr:cNvSpPr>
      </xdr:nvSpPr>
      <xdr:spPr bwMode="auto">
        <a:xfrm>
          <a:off x="10454640" y="5205222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178</xdr:row>
      <xdr:rowOff>0</xdr:rowOff>
    </xdr:from>
    <xdr:to>
      <xdr:col>7</xdr:col>
      <xdr:colOff>206375</xdr:colOff>
      <xdr:row>179</xdr:row>
      <xdr:rowOff>106952</xdr:rowOff>
    </xdr:to>
    <xdr:sp macro="" textlink="">
      <xdr:nvSpPr>
        <xdr:cNvPr id="28" name="Text Box 2" hidden="1">
          <a:extLst>
            <a:ext uri="{FF2B5EF4-FFF2-40B4-BE49-F238E27FC236}">
              <a16:creationId xmlns:a16="http://schemas.microsoft.com/office/drawing/2014/main" id="{C9287DB1-D063-4B93-A009-36821FB3E967}"/>
            </a:ext>
          </a:extLst>
        </xdr:cNvPr>
        <xdr:cNvSpPr txBox="1">
          <a:spLocks noChangeArrowheads="1"/>
        </xdr:cNvSpPr>
      </xdr:nvSpPr>
      <xdr:spPr bwMode="auto">
        <a:xfrm>
          <a:off x="10454640" y="5205222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178</xdr:row>
      <xdr:rowOff>0</xdr:rowOff>
    </xdr:from>
    <xdr:to>
      <xdr:col>7</xdr:col>
      <xdr:colOff>206375</xdr:colOff>
      <xdr:row>179</xdr:row>
      <xdr:rowOff>106952</xdr:rowOff>
    </xdr:to>
    <xdr:sp macro="" textlink="">
      <xdr:nvSpPr>
        <xdr:cNvPr id="29" name="Text Box 1" hidden="1">
          <a:extLst>
            <a:ext uri="{FF2B5EF4-FFF2-40B4-BE49-F238E27FC236}">
              <a16:creationId xmlns:a16="http://schemas.microsoft.com/office/drawing/2014/main" id="{C627CCB4-093F-4884-A5D8-455C508A5A57}"/>
            </a:ext>
          </a:extLst>
        </xdr:cNvPr>
        <xdr:cNvSpPr txBox="1">
          <a:spLocks noChangeArrowheads="1"/>
        </xdr:cNvSpPr>
      </xdr:nvSpPr>
      <xdr:spPr bwMode="auto">
        <a:xfrm>
          <a:off x="10454640" y="5205222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178</xdr:row>
      <xdr:rowOff>0</xdr:rowOff>
    </xdr:from>
    <xdr:to>
      <xdr:col>7</xdr:col>
      <xdr:colOff>206375</xdr:colOff>
      <xdr:row>179</xdr:row>
      <xdr:rowOff>106952</xdr:rowOff>
    </xdr:to>
    <xdr:sp macro="" textlink="">
      <xdr:nvSpPr>
        <xdr:cNvPr id="30" name="Text Box 2" hidden="1">
          <a:extLst>
            <a:ext uri="{FF2B5EF4-FFF2-40B4-BE49-F238E27FC236}">
              <a16:creationId xmlns:a16="http://schemas.microsoft.com/office/drawing/2014/main" id="{54169236-3475-4FDB-9D9F-9DD52C21171A}"/>
            </a:ext>
          </a:extLst>
        </xdr:cNvPr>
        <xdr:cNvSpPr txBox="1">
          <a:spLocks noChangeArrowheads="1"/>
        </xdr:cNvSpPr>
      </xdr:nvSpPr>
      <xdr:spPr bwMode="auto">
        <a:xfrm>
          <a:off x="10454640" y="5205222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178</xdr:row>
      <xdr:rowOff>0</xdr:rowOff>
    </xdr:from>
    <xdr:to>
      <xdr:col>7</xdr:col>
      <xdr:colOff>206375</xdr:colOff>
      <xdr:row>179</xdr:row>
      <xdr:rowOff>106952</xdr:rowOff>
    </xdr:to>
    <xdr:sp macro="" textlink="">
      <xdr:nvSpPr>
        <xdr:cNvPr id="31" name="Text Box 1" hidden="1">
          <a:extLst>
            <a:ext uri="{FF2B5EF4-FFF2-40B4-BE49-F238E27FC236}">
              <a16:creationId xmlns:a16="http://schemas.microsoft.com/office/drawing/2014/main" id="{4E1A4100-798B-4511-9413-2B2A39FDF9A1}"/>
            </a:ext>
          </a:extLst>
        </xdr:cNvPr>
        <xdr:cNvSpPr txBox="1">
          <a:spLocks noChangeArrowheads="1"/>
        </xdr:cNvSpPr>
      </xdr:nvSpPr>
      <xdr:spPr bwMode="auto">
        <a:xfrm>
          <a:off x="10454640" y="52052220"/>
          <a:ext cx="53975" cy="289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178</xdr:row>
      <xdr:rowOff>0</xdr:rowOff>
    </xdr:from>
    <xdr:to>
      <xdr:col>7</xdr:col>
      <xdr:colOff>206375</xdr:colOff>
      <xdr:row>179</xdr:row>
      <xdr:rowOff>79284</xdr:rowOff>
    </xdr:to>
    <xdr:sp macro="" textlink="">
      <xdr:nvSpPr>
        <xdr:cNvPr id="32" name="Text Box 1" hidden="1">
          <a:extLst>
            <a:ext uri="{FF2B5EF4-FFF2-40B4-BE49-F238E27FC236}">
              <a16:creationId xmlns:a16="http://schemas.microsoft.com/office/drawing/2014/main" id="{06969481-6EEC-4F04-B87B-0BB1239A7DE4}"/>
            </a:ext>
          </a:extLst>
        </xdr:cNvPr>
        <xdr:cNvSpPr txBox="1">
          <a:spLocks noChangeArrowheads="1"/>
        </xdr:cNvSpPr>
      </xdr:nvSpPr>
      <xdr:spPr bwMode="auto">
        <a:xfrm>
          <a:off x="10454640" y="5205222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178</xdr:row>
      <xdr:rowOff>0</xdr:rowOff>
    </xdr:from>
    <xdr:to>
      <xdr:col>7</xdr:col>
      <xdr:colOff>206375</xdr:colOff>
      <xdr:row>179</xdr:row>
      <xdr:rowOff>79284</xdr:rowOff>
    </xdr:to>
    <xdr:sp macro="" textlink="">
      <xdr:nvSpPr>
        <xdr:cNvPr id="33" name="Text Box 2" hidden="1">
          <a:extLst>
            <a:ext uri="{FF2B5EF4-FFF2-40B4-BE49-F238E27FC236}">
              <a16:creationId xmlns:a16="http://schemas.microsoft.com/office/drawing/2014/main" id="{9AB2E521-2A0C-439B-B434-C04ABAB7384B}"/>
            </a:ext>
          </a:extLst>
        </xdr:cNvPr>
        <xdr:cNvSpPr txBox="1">
          <a:spLocks noChangeArrowheads="1"/>
        </xdr:cNvSpPr>
      </xdr:nvSpPr>
      <xdr:spPr bwMode="auto">
        <a:xfrm>
          <a:off x="10454640" y="5205222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178</xdr:row>
      <xdr:rowOff>0</xdr:rowOff>
    </xdr:from>
    <xdr:to>
      <xdr:col>7</xdr:col>
      <xdr:colOff>206375</xdr:colOff>
      <xdr:row>179</xdr:row>
      <xdr:rowOff>79284</xdr:rowOff>
    </xdr:to>
    <xdr:sp macro="" textlink="">
      <xdr:nvSpPr>
        <xdr:cNvPr id="34" name="Text Box 1" hidden="1">
          <a:extLst>
            <a:ext uri="{FF2B5EF4-FFF2-40B4-BE49-F238E27FC236}">
              <a16:creationId xmlns:a16="http://schemas.microsoft.com/office/drawing/2014/main" id="{6EF30998-E512-4C16-9A52-BDA2474C80A5}"/>
            </a:ext>
          </a:extLst>
        </xdr:cNvPr>
        <xdr:cNvSpPr txBox="1">
          <a:spLocks noChangeArrowheads="1"/>
        </xdr:cNvSpPr>
      </xdr:nvSpPr>
      <xdr:spPr bwMode="auto">
        <a:xfrm>
          <a:off x="10454640" y="5205222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178</xdr:row>
      <xdr:rowOff>0</xdr:rowOff>
    </xdr:from>
    <xdr:to>
      <xdr:col>7</xdr:col>
      <xdr:colOff>206375</xdr:colOff>
      <xdr:row>179</xdr:row>
      <xdr:rowOff>79284</xdr:rowOff>
    </xdr:to>
    <xdr:sp macro="" textlink="">
      <xdr:nvSpPr>
        <xdr:cNvPr id="35" name="Text Box 2" hidden="1">
          <a:extLst>
            <a:ext uri="{FF2B5EF4-FFF2-40B4-BE49-F238E27FC236}">
              <a16:creationId xmlns:a16="http://schemas.microsoft.com/office/drawing/2014/main" id="{A978D18F-4410-417E-AEC3-743E395135C3}"/>
            </a:ext>
          </a:extLst>
        </xdr:cNvPr>
        <xdr:cNvSpPr txBox="1">
          <a:spLocks noChangeArrowheads="1"/>
        </xdr:cNvSpPr>
      </xdr:nvSpPr>
      <xdr:spPr bwMode="auto">
        <a:xfrm>
          <a:off x="10454640" y="5205222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178</xdr:row>
      <xdr:rowOff>0</xdr:rowOff>
    </xdr:from>
    <xdr:to>
      <xdr:col>7</xdr:col>
      <xdr:colOff>206375</xdr:colOff>
      <xdr:row>179</xdr:row>
      <xdr:rowOff>79284</xdr:rowOff>
    </xdr:to>
    <xdr:sp macro="" textlink="">
      <xdr:nvSpPr>
        <xdr:cNvPr id="36" name="Text Box 1" hidden="1">
          <a:extLst>
            <a:ext uri="{FF2B5EF4-FFF2-40B4-BE49-F238E27FC236}">
              <a16:creationId xmlns:a16="http://schemas.microsoft.com/office/drawing/2014/main" id="{37EEA2E3-5D22-4D09-9C3E-62491CA84E31}"/>
            </a:ext>
          </a:extLst>
        </xdr:cNvPr>
        <xdr:cNvSpPr txBox="1">
          <a:spLocks noChangeArrowheads="1"/>
        </xdr:cNvSpPr>
      </xdr:nvSpPr>
      <xdr:spPr bwMode="auto">
        <a:xfrm>
          <a:off x="10454640" y="5205222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178</xdr:row>
      <xdr:rowOff>0</xdr:rowOff>
    </xdr:from>
    <xdr:to>
      <xdr:col>7</xdr:col>
      <xdr:colOff>206375</xdr:colOff>
      <xdr:row>179</xdr:row>
      <xdr:rowOff>79284</xdr:rowOff>
    </xdr:to>
    <xdr:sp macro="" textlink="">
      <xdr:nvSpPr>
        <xdr:cNvPr id="37" name="Text Box 1" hidden="1">
          <a:extLst>
            <a:ext uri="{FF2B5EF4-FFF2-40B4-BE49-F238E27FC236}">
              <a16:creationId xmlns:a16="http://schemas.microsoft.com/office/drawing/2014/main" id="{1B8BA0CE-8F89-4675-8C41-40A5F6E94605}"/>
            </a:ext>
          </a:extLst>
        </xdr:cNvPr>
        <xdr:cNvSpPr txBox="1">
          <a:spLocks noChangeArrowheads="1"/>
        </xdr:cNvSpPr>
      </xdr:nvSpPr>
      <xdr:spPr bwMode="auto">
        <a:xfrm>
          <a:off x="10454640" y="5205222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178</xdr:row>
      <xdr:rowOff>0</xdr:rowOff>
    </xdr:from>
    <xdr:to>
      <xdr:col>7</xdr:col>
      <xdr:colOff>206375</xdr:colOff>
      <xdr:row>179</xdr:row>
      <xdr:rowOff>79284</xdr:rowOff>
    </xdr:to>
    <xdr:sp macro="" textlink="">
      <xdr:nvSpPr>
        <xdr:cNvPr id="38" name="Text Box 2" hidden="1">
          <a:extLst>
            <a:ext uri="{FF2B5EF4-FFF2-40B4-BE49-F238E27FC236}">
              <a16:creationId xmlns:a16="http://schemas.microsoft.com/office/drawing/2014/main" id="{6DBD5FB7-4809-4706-8AF9-278B426FF008}"/>
            </a:ext>
          </a:extLst>
        </xdr:cNvPr>
        <xdr:cNvSpPr txBox="1">
          <a:spLocks noChangeArrowheads="1"/>
        </xdr:cNvSpPr>
      </xdr:nvSpPr>
      <xdr:spPr bwMode="auto">
        <a:xfrm>
          <a:off x="10454640" y="5205222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178</xdr:row>
      <xdr:rowOff>0</xdr:rowOff>
    </xdr:from>
    <xdr:to>
      <xdr:col>7</xdr:col>
      <xdr:colOff>206375</xdr:colOff>
      <xdr:row>179</xdr:row>
      <xdr:rowOff>79284</xdr:rowOff>
    </xdr:to>
    <xdr:sp macro="" textlink="">
      <xdr:nvSpPr>
        <xdr:cNvPr id="39" name="Text Box 1" hidden="1">
          <a:extLst>
            <a:ext uri="{FF2B5EF4-FFF2-40B4-BE49-F238E27FC236}">
              <a16:creationId xmlns:a16="http://schemas.microsoft.com/office/drawing/2014/main" id="{6FE912E3-EAF5-4D8A-B53B-901EE3F24C6B}"/>
            </a:ext>
          </a:extLst>
        </xdr:cNvPr>
        <xdr:cNvSpPr txBox="1">
          <a:spLocks noChangeArrowheads="1"/>
        </xdr:cNvSpPr>
      </xdr:nvSpPr>
      <xdr:spPr bwMode="auto">
        <a:xfrm>
          <a:off x="10454640" y="5205222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178</xdr:row>
      <xdr:rowOff>0</xdr:rowOff>
    </xdr:from>
    <xdr:to>
      <xdr:col>7</xdr:col>
      <xdr:colOff>206375</xdr:colOff>
      <xdr:row>179</xdr:row>
      <xdr:rowOff>79284</xdr:rowOff>
    </xdr:to>
    <xdr:sp macro="" textlink="">
      <xdr:nvSpPr>
        <xdr:cNvPr id="40" name="Text Box 2" hidden="1">
          <a:extLst>
            <a:ext uri="{FF2B5EF4-FFF2-40B4-BE49-F238E27FC236}">
              <a16:creationId xmlns:a16="http://schemas.microsoft.com/office/drawing/2014/main" id="{202799F9-667E-4580-A89A-539A27B2C7D0}"/>
            </a:ext>
          </a:extLst>
        </xdr:cNvPr>
        <xdr:cNvSpPr txBox="1">
          <a:spLocks noChangeArrowheads="1"/>
        </xdr:cNvSpPr>
      </xdr:nvSpPr>
      <xdr:spPr bwMode="auto">
        <a:xfrm>
          <a:off x="10454640" y="5205222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178</xdr:row>
      <xdr:rowOff>0</xdr:rowOff>
    </xdr:from>
    <xdr:to>
      <xdr:col>7</xdr:col>
      <xdr:colOff>206375</xdr:colOff>
      <xdr:row>179</xdr:row>
      <xdr:rowOff>79284</xdr:rowOff>
    </xdr:to>
    <xdr:sp macro="" textlink="">
      <xdr:nvSpPr>
        <xdr:cNvPr id="41" name="Text Box 1" hidden="1">
          <a:extLst>
            <a:ext uri="{FF2B5EF4-FFF2-40B4-BE49-F238E27FC236}">
              <a16:creationId xmlns:a16="http://schemas.microsoft.com/office/drawing/2014/main" id="{D96E5120-0633-4255-AD38-167F456D31FF}"/>
            </a:ext>
          </a:extLst>
        </xdr:cNvPr>
        <xdr:cNvSpPr txBox="1">
          <a:spLocks noChangeArrowheads="1"/>
        </xdr:cNvSpPr>
      </xdr:nvSpPr>
      <xdr:spPr bwMode="auto">
        <a:xfrm>
          <a:off x="10454640" y="52052220"/>
          <a:ext cx="53975" cy="262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178</xdr:row>
      <xdr:rowOff>0</xdr:rowOff>
    </xdr:from>
    <xdr:to>
      <xdr:col>7</xdr:col>
      <xdr:colOff>206375</xdr:colOff>
      <xdr:row>179</xdr:row>
      <xdr:rowOff>117384</xdr:rowOff>
    </xdr:to>
    <xdr:sp macro="" textlink="">
      <xdr:nvSpPr>
        <xdr:cNvPr id="42" name="Text Box 1" hidden="1">
          <a:extLst>
            <a:ext uri="{FF2B5EF4-FFF2-40B4-BE49-F238E27FC236}">
              <a16:creationId xmlns:a16="http://schemas.microsoft.com/office/drawing/2014/main" id="{61B3E71B-5E16-4B58-9393-3E62845F85AD}"/>
            </a:ext>
          </a:extLst>
        </xdr:cNvPr>
        <xdr:cNvSpPr txBox="1">
          <a:spLocks noChangeArrowheads="1"/>
        </xdr:cNvSpPr>
      </xdr:nvSpPr>
      <xdr:spPr bwMode="auto">
        <a:xfrm>
          <a:off x="10454640" y="5243322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178</xdr:row>
      <xdr:rowOff>0</xdr:rowOff>
    </xdr:from>
    <xdr:to>
      <xdr:col>7</xdr:col>
      <xdr:colOff>206375</xdr:colOff>
      <xdr:row>179</xdr:row>
      <xdr:rowOff>117384</xdr:rowOff>
    </xdr:to>
    <xdr:sp macro="" textlink="">
      <xdr:nvSpPr>
        <xdr:cNvPr id="43" name="Text Box 2" hidden="1">
          <a:extLst>
            <a:ext uri="{FF2B5EF4-FFF2-40B4-BE49-F238E27FC236}">
              <a16:creationId xmlns:a16="http://schemas.microsoft.com/office/drawing/2014/main" id="{2F93D065-9EC7-410C-ABB4-2325E7F2C0EA}"/>
            </a:ext>
          </a:extLst>
        </xdr:cNvPr>
        <xdr:cNvSpPr txBox="1">
          <a:spLocks noChangeArrowheads="1"/>
        </xdr:cNvSpPr>
      </xdr:nvSpPr>
      <xdr:spPr bwMode="auto">
        <a:xfrm>
          <a:off x="10454640" y="5243322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178</xdr:row>
      <xdr:rowOff>0</xdr:rowOff>
    </xdr:from>
    <xdr:to>
      <xdr:col>7</xdr:col>
      <xdr:colOff>206375</xdr:colOff>
      <xdr:row>179</xdr:row>
      <xdr:rowOff>117384</xdr:rowOff>
    </xdr:to>
    <xdr:sp macro="" textlink="">
      <xdr:nvSpPr>
        <xdr:cNvPr id="44" name="Text Box 1" hidden="1">
          <a:extLst>
            <a:ext uri="{FF2B5EF4-FFF2-40B4-BE49-F238E27FC236}">
              <a16:creationId xmlns:a16="http://schemas.microsoft.com/office/drawing/2014/main" id="{2C341D6D-E4F8-45C2-B27C-BD30EDA93E85}"/>
            </a:ext>
          </a:extLst>
        </xdr:cNvPr>
        <xdr:cNvSpPr txBox="1">
          <a:spLocks noChangeArrowheads="1"/>
        </xdr:cNvSpPr>
      </xdr:nvSpPr>
      <xdr:spPr bwMode="auto">
        <a:xfrm>
          <a:off x="10454640" y="5243322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178</xdr:row>
      <xdr:rowOff>0</xdr:rowOff>
    </xdr:from>
    <xdr:to>
      <xdr:col>7</xdr:col>
      <xdr:colOff>206375</xdr:colOff>
      <xdr:row>179</xdr:row>
      <xdr:rowOff>117384</xdr:rowOff>
    </xdr:to>
    <xdr:sp macro="" textlink="">
      <xdr:nvSpPr>
        <xdr:cNvPr id="45" name="Text Box 2" hidden="1">
          <a:extLst>
            <a:ext uri="{FF2B5EF4-FFF2-40B4-BE49-F238E27FC236}">
              <a16:creationId xmlns:a16="http://schemas.microsoft.com/office/drawing/2014/main" id="{85404264-4F11-4C39-B000-948451D99F6F}"/>
            </a:ext>
          </a:extLst>
        </xdr:cNvPr>
        <xdr:cNvSpPr txBox="1">
          <a:spLocks noChangeArrowheads="1"/>
        </xdr:cNvSpPr>
      </xdr:nvSpPr>
      <xdr:spPr bwMode="auto">
        <a:xfrm>
          <a:off x="10454640" y="5243322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178</xdr:row>
      <xdr:rowOff>0</xdr:rowOff>
    </xdr:from>
    <xdr:to>
      <xdr:col>7</xdr:col>
      <xdr:colOff>206375</xdr:colOff>
      <xdr:row>179</xdr:row>
      <xdr:rowOff>117384</xdr:rowOff>
    </xdr:to>
    <xdr:sp macro="" textlink="">
      <xdr:nvSpPr>
        <xdr:cNvPr id="46" name="Text Box 1" hidden="1">
          <a:extLst>
            <a:ext uri="{FF2B5EF4-FFF2-40B4-BE49-F238E27FC236}">
              <a16:creationId xmlns:a16="http://schemas.microsoft.com/office/drawing/2014/main" id="{0D60A3CD-33D5-4A47-AA35-ED2B1B499F49}"/>
            </a:ext>
          </a:extLst>
        </xdr:cNvPr>
        <xdr:cNvSpPr txBox="1">
          <a:spLocks noChangeArrowheads="1"/>
        </xdr:cNvSpPr>
      </xdr:nvSpPr>
      <xdr:spPr bwMode="auto">
        <a:xfrm>
          <a:off x="10454640" y="5243322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178</xdr:row>
      <xdr:rowOff>0</xdr:rowOff>
    </xdr:from>
    <xdr:to>
      <xdr:col>7</xdr:col>
      <xdr:colOff>206375</xdr:colOff>
      <xdr:row>179</xdr:row>
      <xdr:rowOff>117384</xdr:rowOff>
    </xdr:to>
    <xdr:sp macro="" textlink="">
      <xdr:nvSpPr>
        <xdr:cNvPr id="47" name="Text Box 1" hidden="1">
          <a:extLst>
            <a:ext uri="{FF2B5EF4-FFF2-40B4-BE49-F238E27FC236}">
              <a16:creationId xmlns:a16="http://schemas.microsoft.com/office/drawing/2014/main" id="{54B7F59A-4884-4D91-B6CF-E0D54C5C1AFE}"/>
            </a:ext>
          </a:extLst>
        </xdr:cNvPr>
        <xdr:cNvSpPr txBox="1">
          <a:spLocks noChangeArrowheads="1"/>
        </xdr:cNvSpPr>
      </xdr:nvSpPr>
      <xdr:spPr bwMode="auto">
        <a:xfrm>
          <a:off x="10454640" y="5243322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178</xdr:row>
      <xdr:rowOff>0</xdr:rowOff>
    </xdr:from>
    <xdr:to>
      <xdr:col>7</xdr:col>
      <xdr:colOff>206375</xdr:colOff>
      <xdr:row>179</xdr:row>
      <xdr:rowOff>117384</xdr:rowOff>
    </xdr:to>
    <xdr:sp macro="" textlink="">
      <xdr:nvSpPr>
        <xdr:cNvPr id="48" name="Text Box 2" hidden="1">
          <a:extLst>
            <a:ext uri="{FF2B5EF4-FFF2-40B4-BE49-F238E27FC236}">
              <a16:creationId xmlns:a16="http://schemas.microsoft.com/office/drawing/2014/main" id="{70346872-E117-4D85-904D-87BC53B4AF99}"/>
            </a:ext>
          </a:extLst>
        </xdr:cNvPr>
        <xdr:cNvSpPr txBox="1">
          <a:spLocks noChangeArrowheads="1"/>
        </xdr:cNvSpPr>
      </xdr:nvSpPr>
      <xdr:spPr bwMode="auto">
        <a:xfrm>
          <a:off x="10454640" y="5243322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178</xdr:row>
      <xdr:rowOff>0</xdr:rowOff>
    </xdr:from>
    <xdr:to>
      <xdr:col>7</xdr:col>
      <xdr:colOff>206375</xdr:colOff>
      <xdr:row>179</xdr:row>
      <xdr:rowOff>117384</xdr:rowOff>
    </xdr:to>
    <xdr:sp macro="" textlink="">
      <xdr:nvSpPr>
        <xdr:cNvPr id="49" name="Text Box 1" hidden="1">
          <a:extLst>
            <a:ext uri="{FF2B5EF4-FFF2-40B4-BE49-F238E27FC236}">
              <a16:creationId xmlns:a16="http://schemas.microsoft.com/office/drawing/2014/main" id="{B51AEA03-592B-4030-BDC8-0178219D6AAC}"/>
            </a:ext>
          </a:extLst>
        </xdr:cNvPr>
        <xdr:cNvSpPr txBox="1">
          <a:spLocks noChangeArrowheads="1"/>
        </xdr:cNvSpPr>
      </xdr:nvSpPr>
      <xdr:spPr bwMode="auto">
        <a:xfrm>
          <a:off x="10454640" y="5243322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178</xdr:row>
      <xdr:rowOff>0</xdr:rowOff>
    </xdr:from>
    <xdr:to>
      <xdr:col>7</xdr:col>
      <xdr:colOff>206375</xdr:colOff>
      <xdr:row>179</xdr:row>
      <xdr:rowOff>117384</xdr:rowOff>
    </xdr:to>
    <xdr:sp macro="" textlink="">
      <xdr:nvSpPr>
        <xdr:cNvPr id="50" name="Text Box 2" hidden="1">
          <a:extLst>
            <a:ext uri="{FF2B5EF4-FFF2-40B4-BE49-F238E27FC236}">
              <a16:creationId xmlns:a16="http://schemas.microsoft.com/office/drawing/2014/main" id="{B89C434B-0460-40DD-9357-D99AAF6E60F9}"/>
            </a:ext>
          </a:extLst>
        </xdr:cNvPr>
        <xdr:cNvSpPr txBox="1">
          <a:spLocks noChangeArrowheads="1"/>
        </xdr:cNvSpPr>
      </xdr:nvSpPr>
      <xdr:spPr bwMode="auto">
        <a:xfrm>
          <a:off x="10454640" y="5243322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152400</xdr:colOff>
      <xdr:row>178</xdr:row>
      <xdr:rowOff>0</xdr:rowOff>
    </xdr:from>
    <xdr:to>
      <xdr:col>7</xdr:col>
      <xdr:colOff>206375</xdr:colOff>
      <xdr:row>179</xdr:row>
      <xdr:rowOff>117384</xdr:rowOff>
    </xdr:to>
    <xdr:sp macro="" textlink="">
      <xdr:nvSpPr>
        <xdr:cNvPr id="51" name="Text Box 1" hidden="1">
          <a:extLst>
            <a:ext uri="{FF2B5EF4-FFF2-40B4-BE49-F238E27FC236}">
              <a16:creationId xmlns:a16="http://schemas.microsoft.com/office/drawing/2014/main" id="{272915BF-D015-4D2C-B897-E9A2AA2D22A4}"/>
            </a:ext>
          </a:extLst>
        </xdr:cNvPr>
        <xdr:cNvSpPr txBox="1">
          <a:spLocks noChangeArrowheads="1"/>
        </xdr:cNvSpPr>
      </xdr:nvSpPr>
      <xdr:spPr bwMode="auto">
        <a:xfrm>
          <a:off x="10454640" y="52433220"/>
          <a:ext cx="53975" cy="300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  <pageSetUpPr fitToPage="1"/>
  </sheetPr>
  <dimension ref="A1:W393"/>
  <sheetViews>
    <sheetView tabSelected="1" view="pageBreakPreview" topLeftCell="A21" zoomScale="85" zoomScaleNormal="100" zoomScaleSheetLayoutView="85" workbookViewId="0">
      <selection activeCell="H316" sqref="H316"/>
    </sheetView>
  </sheetViews>
  <sheetFormatPr defaultColWidth="8.8984375" defaultRowHeight="14.4" x14ac:dyDescent="0.25"/>
  <cols>
    <col min="1" max="1" width="3" style="2" customWidth="1"/>
    <col min="2" max="2" width="36.796875" style="2" customWidth="1"/>
    <col min="3" max="3" width="25.3984375" style="2" customWidth="1"/>
    <col min="4" max="4" width="17.296875" style="2" customWidth="1"/>
    <col min="5" max="5" width="11.09765625" style="54" customWidth="1"/>
    <col min="6" max="6" width="25.19921875" style="2" customWidth="1"/>
    <col min="7" max="7" width="16.3984375" style="2" customWidth="1"/>
    <col min="8" max="8" width="10.796875" style="93" customWidth="1"/>
    <col min="9" max="9" width="7.59765625" style="2" customWidth="1"/>
    <col min="10" max="10" width="7" style="2" bestFit="1" customWidth="1"/>
    <col min="11" max="11" width="6.8984375" style="2" bestFit="1" customWidth="1"/>
    <col min="12" max="18" width="7" style="2" customWidth="1"/>
    <col min="19" max="20" width="9" style="2" bestFit="1" customWidth="1"/>
    <col min="21" max="21" width="10.796875" style="2" bestFit="1" customWidth="1"/>
    <col min="22" max="16384" width="8.8984375" style="2"/>
  </cols>
  <sheetData>
    <row r="1" spans="1:21" x14ac:dyDescent="0.25">
      <c r="A1" s="1"/>
      <c r="B1" s="1" t="s">
        <v>14</v>
      </c>
      <c r="C1" s="1"/>
      <c r="D1" s="1"/>
      <c r="E1" s="50"/>
      <c r="F1" s="1"/>
      <c r="G1" s="1"/>
      <c r="H1" s="8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3.5" customHeight="1" x14ac:dyDescent="0.25">
      <c r="A2" s="1"/>
      <c r="B2" s="3" t="s">
        <v>36</v>
      </c>
      <c r="C2" s="1"/>
      <c r="D2" s="1"/>
      <c r="E2" s="51"/>
      <c r="F2" s="1"/>
      <c r="G2" s="1"/>
      <c r="H2" s="8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4" t="s">
        <v>12</v>
      </c>
      <c r="C3" s="5" t="s">
        <v>1</v>
      </c>
      <c r="D3" s="5" t="s">
        <v>16</v>
      </c>
      <c r="E3" s="52" t="s">
        <v>89</v>
      </c>
      <c r="F3" s="4" t="s">
        <v>0</v>
      </c>
      <c r="G3" s="4" t="s">
        <v>31</v>
      </c>
      <c r="H3" s="82" t="s">
        <v>2</v>
      </c>
      <c r="I3" s="5" t="s">
        <v>15</v>
      </c>
      <c r="J3" s="5" t="s">
        <v>3</v>
      </c>
      <c r="K3" s="5" t="s">
        <v>4</v>
      </c>
      <c r="L3" s="5" t="s">
        <v>5</v>
      </c>
      <c r="M3" s="5" t="s">
        <v>6</v>
      </c>
      <c r="N3" s="5" t="s">
        <v>7</v>
      </c>
      <c r="O3" s="5" t="s">
        <v>8</v>
      </c>
      <c r="P3" s="5" t="s">
        <v>25</v>
      </c>
      <c r="Q3" s="5" t="s">
        <v>26</v>
      </c>
      <c r="R3" s="5" t="s">
        <v>27</v>
      </c>
      <c r="S3" s="6" t="s">
        <v>9</v>
      </c>
      <c r="T3" s="6" t="s">
        <v>30</v>
      </c>
      <c r="U3" s="6" t="s">
        <v>29</v>
      </c>
    </row>
    <row r="4" spans="1:21" ht="14.4" customHeight="1" x14ac:dyDescent="0.25">
      <c r="A4" s="1"/>
      <c r="B4" s="97" t="s">
        <v>69</v>
      </c>
      <c r="C4" s="100">
        <v>4500458475</v>
      </c>
      <c r="D4" s="102" t="s">
        <v>74</v>
      </c>
      <c r="E4" s="52">
        <v>506896</v>
      </c>
      <c r="F4" s="12" t="s">
        <v>50</v>
      </c>
      <c r="G4" s="12" t="s">
        <v>105</v>
      </c>
      <c r="H4" s="104">
        <v>44475</v>
      </c>
      <c r="I4" s="7"/>
      <c r="J4" s="6"/>
      <c r="K4" s="6">
        <v>59</v>
      </c>
      <c r="L4" s="6">
        <v>44</v>
      </c>
      <c r="M4" s="6">
        <v>46</v>
      </c>
      <c r="N4" s="6">
        <v>27</v>
      </c>
      <c r="O4" s="6">
        <v>25</v>
      </c>
      <c r="P4" s="6"/>
      <c r="Q4" s="6"/>
      <c r="R4" s="6"/>
      <c r="S4" s="6">
        <f>SUM(K4:R4)</f>
        <v>201</v>
      </c>
      <c r="T4" s="15">
        <v>5.6</v>
      </c>
      <c r="U4" s="15">
        <f>T4*S4</f>
        <v>1125.5999999999999</v>
      </c>
    </row>
    <row r="5" spans="1:21" x14ac:dyDescent="0.25">
      <c r="A5" s="1"/>
      <c r="B5" s="98"/>
      <c r="C5" s="101"/>
      <c r="D5" s="103"/>
      <c r="E5" s="52">
        <v>506896</v>
      </c>
      <c r="F5" s="4" t="s">
        <v>51</v>
      </c>
      <c r="G5" s="12" t="s">
        <v>103</v>
      </c>
      <c r="H5" s="105"/>
      <c r="I5" s="7"/>
      <c r="J5" s="6"/>
      <c r="K5" s="6">
        <v>52</v>
      </c>
      <c r="L5" s="6">
        <v>58</v>
      </c>
      <c r="M5" s="6">
        <v>50</v>
      </c>
      <c r="N5" s="6">
        <v>40</v>
      </c>
      <c r="O5" s="6"/>
      <c r="P5" s="6"/>
      <c r="Q5" s="6"/>
      <c r="R5" s="6"/>
      <c r="S5" s="6">
        <f t="shared" ref="S5:S7" si="0">SUM(K5:R5)</f>
        <v>200</v>
      </c>
      <c r="T5" s="15">
        <v>5.84</v>
      </c>
      <c r="U5" s="15">
        <f t="shared" ref="U5:U7" si="1">T5*S5</f>
        <v>1168</v>
      </c>
    </row>
    <row r="6" spans="1:21" x14ac:dyDescent="0.25">
      <c r="A6" s="1"/>
      <c r="B6" s="98"/>
      <c r="C6" s="101"/>
      <c r="D6" s="103"/>
      <c r="E6" s="52">
        <v>506896</v>
      </c>
      <c r="F6" s="4" t="s">
        <v>52</v>
      </c>
      <c r="G6" s="12" t="s">
        <v>76</v>
      </c>
      <c r="H6" s="105"/>
      <c r="I6" s="7"/>
      <c r="J6" s="6"/>
      <c r="K6" s="6">
        <v>29</v>
      </c>
      <c r="L6" s="6">
        <v>87</v>
      </c>
      <c r="M6" s="6">
        <v>105</v>
      </c>
      <c r="N6" s="6">
        <v>59</v>
      </c>
      <c r="O6" s="6">
        <v>21</v>
      </c>
      <c r="P6" s="6"/>
      <c r="Q6" s="6"/>
      <c r="R6" s="6"/>
      <c r="S6" s="6">
        <f t="shared" si="0"/>
        <v>301</v>
      </c>
      <c r="T6" s="15">
        <v>6.9</v>
      </c>
      <c r="U6" s="15">
        <f t="shared" si="1"/>
        <v>2076.9</v>
      </c>
    </row>
    <row r="7" spans="1:21" x14ac:dyDescent="0.25">
      <c r="A7" s="1"/>
      <c r="B7" s="98"/>
      <c r="C7" s="101"/>
      <c r="D7" s="103"/>
      <c r="E7" s="52">
        <v>506896</v>
      </c>
      <c r="F7" s="4" t="s">
        <v>53</v>
      </c>
      <c r="G7" s="12" t="s">
        <v>104</v>
      </c>
      <c r="H7" s="105"/>
      <c r="I7" s="7"/>
      <c r="J7" s="6"/>
      <c r="K7" s="6">
        <v>216</v>
      </c>
      <c r="L7" s="6">
        <v>432</v>
      </c>
      <c r="M7" s="6">
        <v>494</v>
      </c>
      <c r="N7" s="6">
        <v>357</v>
      </c>
      <c r="O7" s="6">
        <v>160</v>
      </c>
      <c r="P7" s="6"/>
      <c r="Q7" s="6"/>
      <c r="R7" s="6"/>
      <c r="S7" s="6">
        <f t="shared" si="0"/>
        <v>1659</v>
      </c>
      <c r="T7" s="15">
        <v>5.6</v>
      </c>
      <c r="U7" s="15">
        <f t="shared" si="1"/>
        <v>9290.4</v>
      </c>
    </row>
    <row r="8" spans="1:21" x14ac:dyDescent="0.25">
      <c r="A8" s="1"/>
      <c r="B8" s="98"/>
      <c r="C8" s="101"/>
      <c r="D8" s="103"/>
      <c r="E8" s="52">
        <v>506896</v>
      </c>
      <c r="F8" s="4" t="s">
        <v>54</v>
      </c>
      <c r="G8" s="12" t="s">
        <v>77</v>
      </c>
      <c r="H8" s="106"/>
      <c r="I8" s="7"/>
      <c r="J8" s="6"/>
      <c r="K8" s="6">
        <v>36</v>
      </c>
      <c r="L8" s="6">
        <v>109</v>
      </c>
      <c r="M8" s="6">
        <v>132</v>
      </c>
      <c r="N8" s="6">
        <v>74</v>
      </c>
      <c r="O8" s="6">
        <v>26</v>
      </c>
      <c r="P8" s="6"/>
      <c r="Q8" s="6"/>
      <c r="R8" s="6"/>
      <c r="S8" s="6">
        <f t="shared" ref="S8:S20" si="2">SUM(K8:R8)</f>
        <v>377</v>
      </c>
      <c r="T8" s="15">
        <v>7.15</v>
      </c>
      <c r="U8" s="15">
        <f t="shared" ref="U8:U12" si="3">T8*S8</f>
        <v>2695.55</v>
      </c>
    </row>
    <row r="9" spans="1:21" x14ac:dyDescent="0.25">
      <c r="A9" s="1"/>
      <c r="B9" s="98"/>
      <c r="C9" s="101"/>
      <c r="D9" s="103"/>
      <c r="E9" s="52">
        <v>506896</v>
      </c>
      <c r="F9" s="4" t="s">
        <v>55</v>
      </c>
      <c r="G9" s="12" t="s">
        <v>106</v>
      </c>
      <c r="H9" s="106"/>
      <c r="I9" s="7"/>
      <c r="J9" s="6"/>
      <c r="K9" s="6">
        <v>80</v>
      </c>
      <c r="L9" s="6">
        <v>122</v>
      </c>
      <c r="M9" s="6">
        <v>135</v>
      </c>
      <c r="N9" s="6">
        <v>122</v>
      </c>
      <c r="O9" s="6">
        <v>42</v>
      </c>
      <c r="P9" s="6"/>
      <c r="Q9" s="6"/>
      <c r="R9" s="6"/>
      <c r="S9" s="6">
        <f t="shared" ref="S9" si="4">SUM(K9:R9)</f>
        <v>501</v>
      </c>
      <c r="T9" s="15">
        <v>5.84</v>
      </c>
      <c r="U9" s="15">
        <f t="shared" ref="U9" si="5">T9*S9</f>
        <v>2925.84</v>
      </c>
    </row>
    <row r="10" spans="1:21" x14ac:dyDescent="0.25">
      <c r="A10" s="1"/>
      <c r="B10" s="98"/>
      <c r="C10" s="101"/>
      <c r="D10" s="103"/>
      <c r="E10" s="52">
        <v>506896</v>
      </c>
      <c r="F10" s="4" t="s">
        <v>56</v>
      </c>
      <c r="G10" s="12" t="s">
        <v>75</v>
      </c>
      <c r="H10" s="106"/>
      <c r="I10" s="7"/>
      <c r="J10" s="6"/>
      <c r="K10" s="6">
        <v>7</v>
      </c>
      <c r="L10" s="6">
        <v>21</v>
      </c>
      <c r="M10" s="6">
        <v>25</v>
      </c>
      <c r="N10" s="6">
        <v>14</v>
      </c>
      <c r="O10" s="6">
        <v>5</v>
      </c>
      <c r="P10" s="6"/>
      <c r="Q10" s="6"/>
      <c r="R10" s="6"/>
      <c r="S10" s="6">
        <f t="shared" si="2"/>
        <v>72</v>
      </c>
      <c r="T10" s="15">
        <v>6.9</v>
      </c>
      <c r="U10" s="15">
        <f t="shared" si="3"/>
        <v>496.8</v>
      </c>
    </row>
    <row r="11" spans="1:21" x14ac:dyDescent="0.25">
      <c r="A11" s="1"/>
      <c r="B11" s="98"/>
      <c r="C11" s="101"/>
      <c r="D11" s="103"/>
      <c r="E11" s="52">
        <v>507209</v>
      </c>
      <c r="F11" s="4" t="s">
        <v>57</v>
      </c>
      <c r="G11" s="12" t="s">
        <v>81</v>
      </c>
      <c r="H11" s="106"/>
      <c r="I11" s="7"/>
      <c r="J11" s="6"/>
      <c r="K11" s="6">
        <v>29</v>
      </c>
      <c r="L11" s="6">
        <v>87</v>
      </c>
      <c r="M11" s="6">
        <v>105</v>
      </c>
      <c r="N11" s="6">
        <v>59</v>
      </c>
      <c r="O11" s="6">
        <v>21</v>
      </c>
      <c r="P11" s="6"/>
      <c r="Q11" s="6"/>
      <c r="R11" s="6"/>
      <c r="S11" s="6">
        <f t="shared" si="2"/>
        <v>301</v>
      </c>
      <c r="T11" s="15">
        <v>5.82</v>
      </c>
      <c r="U11" s="15">
        <f t="shared" si="3"/>
        <v>1751.8200000000002</v>
      </c>
    </row>
    <row r="12" spans="1:21" x14ac:dyDescent="0.25">
      <c r="A12" s="1"/>
      <c r="B12" s="98"/>
      <c r="C12" s="101"/>
      <c r="D12" s="103"/>
      <c r="E12" s="52">
        <v>507209</v>
      </c>
      <c r="F12" s="4" t="s">
        <v>58</v>
      </c>
      <c r="G12" s="12" t="s">
        <v>84</v>
      </c>
      <c r="H12" s="106"/>
      <c r="I12" s="7"/>
      <c r="J12" s="6"/>
      <c r="K12" s="6">
        <v>29</v>
      </c>
      <c r="L12" s="6">
        <v>87</v>
      </c>
      <c r="M12" s="6">
        <v>105</v>
      </c>
      <c r="N12" s="6">
        <v>59</v>
      </c>
      <c r="O12" s="6">
        <v>21</v>
      </c>
      <c r="P12" s="6"/>
      <c r="Q12" s="6"/>
      <c r="R12" s="6"/>
      <c r="S12" s="6">
        <f t="shared" si="2"/>
        <v>301</v>
      </c>
      <c r="T12" s="15">
        <v>6.45</v>
      </c>
      <c r="U12" s="15">
        <f t="shared" si="3"/>
        <v>1941.45</v>
      </c>
    </row>
    <row r="13" spans="1:21" x14ac:dyDescent="0.25">
      <c r="A13" s="1"/>
      <c r="B13" s="98"/>
      <c r="C13" s="101"/>
      <c r="D13" s="103"/>
      <c r="E13" s="52">
        <v>507209</v>
      </c>
      <c r="F13" s="4" t="s">
        <v>59</v>
      </c>
      <c r="G13" s="12" t="s">
        <v>83</v>
      </c>
      <c r="H13" s="106"/>
      <c r="I13" s="7"/>
      <c r="J13" s="6"/>
      <c r="K13" s="6">
        <v>44</v>
      </c>
      <c r="L13" s="6">
        <v>134</v>
      </c>
      <c r="M13" s="6">
        <v>161</v>
      </c>
      <c r="N13" s="6">
        <v>91</v>
      </c>
      <c r="O13" s="6">
        <v>32</v>
      </c>
      <c r="P13" s="6"/>
      <c r="Q13" s="6"/>
      <c r="R13" s="6"/>
      <c r="S13" s="6">
        <f t="shared" si="2"/>
        <v>462</v>
      </c>
      <c r="T13" s="15">
        <v>5.82</v>
      </c>
      <c r="U13" s="15">
        <f t="shared" ref="U13:U20" si="6">T13*S13</f>
        <v>2688.84</v>
      </c>
    </row>
    <row r="14" spans="1:21" x14ac:dyDescent="0.25">
      <c r="A14" s="1"/>
      <c r="B14" s="98"/>
      <c r="C14" s="101"/>
      <c r="D14" s="103"/>
      <c r="E14" s="52">
        <v>507209</v>
      </c>
      <c r="F14" s="4" t="s">
        <v>61</v>
      </c>
      <c r="G14" s="12" t="s">
        <v>78</v>
      </c>
      <c r="H14" s="106"/>
      <c r="I14" s="7"/>
      <c r="J14" s="6"/>
      <c r="K14" s="6">
        <v>76</v>
      </c>
      <c r="L14" s="6">
        <v>229</v>
      </c>
      <c r="M14" s="6">
        <v>277</v>
      </c>
      <c r="N14" s="6">
        <v>157</v>
      </c>
      <c r="O14" s="6">
        <v>55</v>
      </c>
      <c r="P14" s="6"/>
      <c r="Q14" s="6"/>
      <c r="R14" s="6"/>
      <c r="S14" s="6">
        <f t="shared" si="2"/>
        <v>794</v>
      </c>
      <c r="T14" s="15">
        <v>5.9</v>
      </c>
      <c r="U14" s="15">
        <f t="shared" si="6"/>
        <v>4684.6000000000004</v>
      </c>
    </row>
    <row r="15" spans="1:21" x14ac:dyDescent="0.25">
      <c r="A15" s="1"/>
      <c r="B15" s="98"/>
      <c r="C15" s="101"/>
      <c r="D15" s="103"/>
      <c r="E15" s="52">
        <v>507209</v>
      </c>
      <c r="F15" s="4" t="s">
        <v>70</v>
      </c>
      <c r="G15" s="12" t="s">
        <v>85</v>
      </c>
      <c r="H15" s="106"/>
      <c r="I15" s="7"/>
      <c r="J15" s="6"/>
      <c r="K15" s="6">
        <v>28</v>
      </c>
      <c r="L15" s="6">
        <v>85</v>
      </c>
      <c r="M15" s="6">
        <v>102</v>
      </c>
      <c r="N15" s="6">
        <v>58</v>
      </c>
      <c r="O15" s="6">
        <v>20</v>
      </c>
      <c r="P15" s="6"/>
      <c r="Q15" s="6"/>
      <c r="R15" s="6"/>
      <c r="S15" s="6">
        <f t="shared" si="2"/>
        <v>293</v>
      </c>
      <c r="T15" s="15">
        <v>5.95</v>
      </c>
      <c r="U15" s="15">
        <f t="shared" si="6"/>
        <v>1743.3500000000001</v>
      </c>
    </row>
    <row r="16" spans="1:21" x14ac:dyDescent="0.25">
      <c r="A16" s="1"/>
      <c r="B16" s="98"/>
      <c r="C16" s="101"/>
      <c r="D16" s="103"/>
      <c r="E16" s="52">
        <v>507209</v>
      </c>
      <c r="F16" s="4" t="s">
        <v>62</v>
      </c>
      <c r="G16" s="12" t="s">
        <v>79</v>
      </c>
      <c r="H16" s="106"/>
      <c r="I16" s="7"/>
      <c r="J16" s="6"/>
      <c r="K16" s="6">
        <v>21</v>
      </c>
      <c r="L16" s="6">
        <v>64</v>
      </c>
      <c r="M16" s="6">
        <v>77</v>
      </c>
      <c r="N16" s="6">
        <v>43</v>
      </c>
      <c r="O16" s="6">
        <v>15</v>
      </c>
      <c r="P16" s="6"/>
      <c r="Q16" s="6"/>
      <c r="R16" s="6"/>
      <c r="S16" s="6">
        <f t="shared" si="2"/>
        <v>220</v>
      </c>
      <c r="T16" s="15">
        <v>5.82</v>
      </c>
      <c r="U16" s="15">
        <f t="shared" si="6"/>
        <v>1280.4000000000001</v>
      </c>
    </row>
    <row r="17" spans="1:21" x14ac:dyDescent="0.25">
      <c r="A17" s="1"/>
      <c r="B17" s="98"/>
      <c r="C17" s="101"/>
      <c r="D17" s="103"/>
      <c r="E17" s="52">
        <v>507209</v>
      </c>
      <c r="F17" s="4" t="s">
        <v>71</v>
      </c>
      <c r="G17" s="12" t="s">
        <v>86</v>
      </c>
      <c r="H17" s="106"/>
      <c r="I17" s="7"/>
      <c r="J17" s="6"/>
      <c r="K17" s="6">
        <v>9</v>
      </c>
      <c r="L17" s="6">
        <v>28</v>
      </c>
      <c r="M17" s="6">
        <v>34</v>
      </c>
      <c r="N17" s="6">
        <v>19</v>
      </c>
      <c r="O17" s="6">
        <v>7</v>
      </c>
      <c r="P17" s="6"/>
      <c r="Q17" s="6"/>
      <c r="R17" s="6"/>
      <c r="S17" s="6">
        <f t="shared" si="2"/>
        <v>97</v>
      </c>
      <c r="T17" s="15">
        <v>5.82</v>
      </c>
      <c r="U17" s="15">
        <f t="shared" si="6"/>
        <v>564.54000000000008</v>
      </c>
    </row>
    <row r="18" spans="1:21" x14ac:dyDescent="0.25">
      <c r="A18" s="1"/>
      <c r="B18" s="98"/>
      <c r="C18" s="101"/>
      <c r="D18" s="103"/>
      <c r="E18" s="52">
        <v>507209</v>
      </c>
      <c r="F18" s="4" t="s">
        <v>72</v>
      </c>
      <c r="G18" s="12" t="s">
        <v>80</v>
      </c>
      <c r="H18" s="106"/>
      <c r="I18" s="7"/>
      <c r="J18" s="6"/>
      <c r="K18" s="6">
        <v>10</v>
      </c>
      <c r="L18" s="6">
        <v>29</v>
      </c>
      <c r="M18" s="6">
        <v>35</v>
      </c>
      <c r="N18" s="6">
        <v>20</v>
      </c>
      <c r="O18" s="6">
        <v>7</v>
      </c>
      <c r="P18" s="6"/>
      <c r="Q18" s="6"/>
      <c r="R18" s="6"/>
      <c r="S18" s="6">
        <f t="shared" si="2"/>
        <v>101</v>
      </c>
      <c r="T18" s="15">
        <v>5.95</v>
      </c>
      <c r="U18" s="15">
        <f t="shared" si="6"/>
        <v>600.95000000000005</v>
      </c>
    </row>
    <row r="19" spans="1:21" x14ac:dyDescent="0.25">
      <c r="A19" s="1"/>
      <c r="B19" s="98"/>
      <c r="C19" s="101"/>
      <c r="D19" s="103"/>
      <c r="E19" s="52">
        <v>507209</v>
      </c>
      <c r="F19" s="4" t="s">
        <v>73</v>
      </c>
      <c r="G19" s="12" t="s">
        <v>82</v>
      </c>
      <c r="H19" s="106"/>
      <c r="I19" s="7"/>
      <c r="J19" s="6"/>
      <c r="K19" s="6">
        <v>19</v>
      </c>
      <c r="L19" s="6">
        <v>57</v>
      </c>
      <c r="M19" s="6">
        <v>69</v>
      </c>
      <c r="N19" s="6">
        <v>39</v>
      </c>
      <c r="O19" s="6">
        <v>14</v>
      </c>
      <c r="P19" s="6"/>
      <c r="Q19" s="6"/>
      <c r="R19" s="6"/>
      <c r="S19" s="6">
        <f t="shared" si="2"/>
        <v>198</v>
      </c>
      <c r="T19" s="15">
        <v>5.82</v>
      </c>
      <c r="U19" s="15">
        <f t="shared" si="6"/>
        <v>1152.3600000000001</v>
      </c>
    </row>
    <row r="20" spans="1:21" x14ac:dyDescent="0.25">
      <c r="A20" s="1"/>
      <c r="B20" s="98"/>
      <c r="C20" s="101"/>
      <c r="D20" s="103"/>
      <c r="E20" s="52">
        <v>507209</v>
      </c>
      <c r="F20" s="4" t="s">
        <v>60</v>
      </c>
      <c r="G20" s="12" t="s">
        <v>87</v>
      </c>
      <c r="H20" s="106"/>
      <c r="I20" s="7"/>
      <c r="J20" s="6"/>
      <c r="K20" s="6">
        <v>38</v>
      </c>
      <c r="L20" s="6">
        <v>115</v>
      </c>
      <c r="M20" s="6">
        <v>140</v>
      </c>
      <c r="N20" s="6">
        <v>79</v>
      </c>
      <c r="O20" s="6">
        <v>28</v>
      </c>
      <c r="P20" s="6"/>
      <c r="Q20" s="6"/>
      <c r="R20" s="6"/>
      <c r="S20" s="6">
        <f t="shared" si="2"/>
        <v>400</v>
      </c>
      <c r="T20" s="15">
        <v>5.9</v>
      </c>
      <c r="U20" s="15">
        <f t="shared" si="6"/>
        <v>2360</v>
      </c>
    </row>
    <row r="21" spans="1:21" x14ac:dyDescent="0.25">
      <c r="A21" s="1"/>
      <c r="B21" s="98"/>
      <c r="C21" s="101"/>
      <c r="D21" s="9"/>
      <c r="E21" s="53" t="s">
        <v>9</v>
      </c>
      <c r="F21" s="8"/>
      <c r="G21" s="8"/>
      <c r="H21" s="106"/>
      <c r="I21" s="9">
        <f>SUM(I10:I10)</f>
        <v>0</v>
      </c>
      <c r="J21" s="10"/>
      <c r="K21" s="10">
        <f>SUM(K4:K20)</f>
        <v>782</v>
      </c>
      <c r="L21" s="10">
        <f>SUM(L4:L20)</f>
        <v>1788</v>
      </c>
      <c r="M21" s="10">
        <f>SUM(M4:M20)</f>
        <v>2092</v>
      </c>
      <c r="N21" s="10">
        <f>SUM(N4:N20)</f>
        <v>1317</v>
      </c>
      <c r="O21" s="10">
        <f>SUM(O4:O20)</f>
        <v>499</v>
      </c>
      <c r="P21" s="10">
        <f>SUM(P4:P11)</f>
        <v>0</v>
      </c>
      <c r="Q21" s="10">
        <f>SUM(Q4:Q11)</f>
        <v>0</v>
      </c>
      <c r="R21" s="10">
        <f>SUM(R4:R11)</f>
        <v>0</v>
      </c>
      <c r="S21" s="10">
        <f>SUM(S4:S20)</f>
        <v>6478</v>
      </c>
      <c r="T21" s="10"/>
      <c r="U21" s="10">
        <f>SUM(U4:U20)</f>
        <v>38547.4</v>
      </c>
    </row>
    <row r="22" spans="1:21" x14ac:dyDescent="0.25">
      <c r="A22" s="1"/>
      <c r="B22" s="98"/>
      <c r="C22" s="101"/>
      <c r="D22" s="102" t="s">
        <v>88</v>
      </c>
      <c r="E22" s="52">
        <v>529692</v>
      </c>
      <c r="F22" s="12" t="s">
        <v>50</v>
      </c>
      <c r="G22" s="12" t="s">
        <v>101</v>
      </c>
      <c r="H22" s="106"/>
      <c r="I22" s="7"/>
      <c r="J22" s="6"/>
      <c r="K22" s="6"/>
      <c r="L22" s="6"/>
      <c r="M22" s="6"/>
      <c r="N22" s="6"/>
      <c r="O22" s="6"/>
      <c r="P22" s="6">
        <v>137</v>
      </c>
      <c r="Q22" s="6">
        <v>113</v>
      </c>
      <c r="R22" s="6">
        <v>34</v>
      </c>
      <c r="S22" s="6">
        <f t="shared" ref="S22:S34" si="7">SUM(K22:R22)</f>
        <v>284</v>
      </c>
      <c r="T22" s="15">
        <v>6.03</v>
      </c>
      <c r="U22" s="15">
        <f t="shared" ref="U22:U34" si="8">T22*S22</f>
        <v>1712.52</v>
      </c>
    </row>
    <row r="23" spans="1:21" x14ac:dyDescent="0.25">
      <c r="A23" s="1"/>
      <c r="B23" s="98"/>
      <c r="C23" s="101"/>
      <c r="D23" s="103"/>
      <c r="E23" s="52">
        <v>529692</v>
      </c>
      <c r="F23" s="4" t="s">
        <v>51</v>
      </c>
      <c r="G23" s="12" t="s">
        <v>98</v>
      </c>
      <c r="H23" s="106"/>
      <c r="I23" s="7"/>
      <c r="J23" s="6"/>
      <c r="K23" s="6"/>
      <c r="L23" s="6"/>
      <c r="M23" s="6"/>
      <c r="N23" s="6"/>
      <c r="O23" s="6"/>
      <c r="P23" s="6">
        <v>137</v>
      </c>
      <c r="Q23" s="6">
        <v>113</v>
      </c>
      <c r="R23" s="6">
        <v>34</v>
      </c>
      <c r="S23" s="6">
        <f t="shared" si="7"/>
        <v>284</v>
      </c>
      <c r="T23" s="15">
        <v>6.29</v>
      </c>
      <c r="U23" s="15">
        <f t="shared" si="8"/>
        <v>1786.36</v>
      </c>
    </row>
    <row r="24" spans="1:21" x14ac:dyDescent="0.25">
      <c r="A24" s="1"/>
      <c r="B24" s="98"/>
      <c r="C24" s="101"/>
      <c r="D24" s="103"/>
      <c r="E24" s="52">
        <v>529692</v>
      </c>
      <c r="F24" s="4" t="s">
        <v>52</v>
      </c>
      <c r="G24" s="12" t="s">
        <v>97</v>
      </c>
      <c r="H24" s="106"/>
      <c r="I24" s="7"/>
      <c r="J24" s="6"/>
      <c r="K24" s="6"/>
      <c r="L24" s="6"/>
      <c r="M24" s="6"/>
      <c r="N24" s="6"/>
      <c r="O24" s="6"/>
      <c r="P24" s="6">
        <v>137</v>
      </c>
      <c r="Q24" s="6">
        <v>113</v>
      </c>
      <c r="R24" s="6">
        <v>34</v>
      </c>
      <c r="S24" s="6">
        <f t="shared" si="7"/>
        <v>284</v>
      </c>
      <c r="T24" s="15">
        <v>7.42</v>
      </c>
      <c r="U24" s="15">
        <f t="shared" si="8"/>
        <v>2107.2800000000002</v>
      </c>
    </row>
    <row r="25" spans="1:21" x14ac:dyDescent="0.25">
      <c r="A25" s="1"/>
      <c r="B25" s="98"/>
      <c r="C25" s="101"/>
      <c r="D25" s="103"/>
      <c r="E25" s="52">
        <v>529692</v>
      </c>
      <c r="F25" s="4" t="s">
        <v>53</v>
      </c>
      <c r="G25" s="12" t="s">
        <v>100</v>
      </c>
      <c r="H25" s="106"/>
      <c r="I25" s="7"/>
      <c r="J25" s="6"/>
      <c r="K25" s="6"/>
      <c r="L25" s="6"/>
      <c r="M25" s="6"/>
      <c r="N25" s="6"/>
      <c r="O25" s="6"/>
      <c r="P25" s="6">
        <v>36</v>
      </c>
      <c r="Q25" s="6">
        <v>29</v>
      </c>
      <c r="R25" s="6">
        <v>9</v>
      </c>
      <c r="S25" s="6">
        <f t="shared" si="7"/>
        <v>74</v>
      </c>
      <c r="T25" s="15">
        <v>6.03</v>
      </c>
      <c r="U25" s="15">
        <f t="shared" si="8"/>
        <v>446.22</v>
      </c>
    </row>
    <row r="26" spans="1:21" x14ac:dyDescent="0.25">
      <c r="A26" s="1"/>
      <c r="B26" s="98"/>
      <c r="C26" s="101"/>
      <c r="D26" s="103"/>
      <c r="E26" s="52">
        <v>529692</v>
      </c>
      <c r="F26" s="4" t="s">
        <v>54</v>
      </c>
      <c r="G26" s="12" t="s">
        <v>99</v>
      </c>
      <c r="H26" s="106"/>
      <c r="I26" s="7"/>
      <c r="J26" s="6"/>
      <c r="K26" s="6"/>
      <c r="L26" s="6"/>
      <c r="M26" s="6"/>
      <c r="N26" s="6"/>
      <c r="O26" s="6"/>
      <c r="P26" s="6">
        <v>45</v>
      </c>
      <c r="Q26" s="6">
        <v>38</v>
      </c>
      <c r="R26" s="6">
        <v>11</v>
      </c>
      <c r="S26" s="6">
        <f t="shared" si="7"/>
        <v>94</v>
      </c>
      <c r="T26" s="15">
        <v>7.63</v>
      </c>
      <c r="U26" s="15">
        <f t="shared" si="8"/>
        <v>717.22</v>
      </c>
    </row>
    <row r="27" spans="1:21" x14ac:dyDescent="0.25">
      <c r="A27" s="1"/>
      <c r="B27" s="98"/>
      <c r="C27" s="101"/>
      <c r="D27" s="103"/>
      <c r="E27" s="52">
        <v>529692</v>
      </c>
      <c r="F27" s="4" t="s">
        <v>55</v>
      </c>
      <c r="G27" s="12" t="s">
        <v>102</v>
      </c>
      <c r="H27" s="106"/>
      <c r="I27" s="7"/>
      <c r="J27" s="6"/>
      <c r="K27" s="6"/>
      <c r="L27" s="6"/>
      <c r="M27" s="6"/>
      <c r="N27" s="6"/>
      <c r="O27" s="6"/>
      <c r="P27" s="6">
        <v>120</v>
      </c>
      <c r="Q27" s="6">
        <v>100</v>
      </c>
      <c r="R27" s="6">
        <v>30</v>
      </c>
      <c r="S27" s="6">
        <f t="shared" si="7"/>
        <v>250</v>
      </c>
      <c r="T27" s="15">
        <v>6.29</v>
      </c>
      <c r="U27" s="15">
        <f t="shared" si="8"/>
        <v>1572.5</v>
      </c>
    </row>
    <row r="28" spans="1:21" x14ac:dyDescent="0.25">
      <c r="A28" s="1"/>
      <c r="B28" s="98"/>
      <c r="C28" s="101"/>
      <c r="D28" s="103"/>
      <c r="E28" s="52">
        <v>529692</v>
      </c>
      <c r="F28" s="4" t="s">
        <v>56</v>
      </c>
      <c r="G28" s="12" t="s">
        <v>96</v>
      </c>
      <c r="H28" s="106"/>
      <c r="I28" s="7"/>
      <c r="J28" s="6"/>
      <c r="K28" s="6"/>
      <c r="L28" s="6"/>
      <c r="M28" s="6"/>
      <c r="N28" s="6"/>
      <c r="O28" s="6"/>
      <c r="P28" s="6">
        <v>96</v>
      </c>
      <c r="Q28" s="6">
        <v>80</v>
      </c>
      <c r="R28" s="6">
        <v>24</v>
      </c>
      <c r="S28" s="6">
        <f t="shared" si="7"/>
        <v>200</v>
      </c>
      <c r="T28" s="15">
        <v>7.4</v>
      </c>
      <c r="U28" s="15">
        <f t="shared" si="8"/>
        <v>1480</v>
      </c>
    </row>
    <row r="29" spans="1:21" x14ac:dyDescent="0.25">
      <c r="A29" s="1"/>
      <c r="B29" s="98"/>
      <c r="C29" s="101"/>
      <c r="D29" s="103"/>
      <c r="E29" s="52">
        <v>529688</v>
      </c>
      <c r="F29" s="4" t="s">
        <v>92</v>
      </c>
      <c r="G29" s="12" t="s">
        <v>93</v>
      </c>
      <c r="H29" s="106"/>
      <c r="I29" s="7"/>
      <c r="J29" s="6"/>
      <c r="K29" s="6"/>
      <c r="L29" s="6"/>
      <c r="M29" s="6"/>
      <c r="N29" s="6"/>
      <c r="O29" s="6"/>
      <c r="P29" s="6">
        <v>132</v>
      </c>
      <c r="Q29" s="6">
        <v>109</v>
      </c>
      <c r="R29" s="6">
        <v>33</v>
      </c>
      <c r="S29" s="6">
        <f t="shared" si="7"/>
        <v>274</v>
      </c>
      <c r="T29" s="15">
        <v>6.27</v>
      </c>
      <c r="U29" s="15">
        <f t="shared" si="8"/>
        <v>1717.9799999999998</v>
      </c>
    </row>
    <row r="30" spans="1:21" x14ac:dyDescent="0.25">
      <c r="A30" s="1"/>
      <c r="B30" s="98"/>
      <c r="C30" s="101"/>
      <c r="D30" s="103"/>
      <c r="E30" s="52">
        <v>529688</v>
      </c>
      <c r="F30" s="4" t="s">
        <v>58</v>
      </c>
      <c r="G30" s="12" t="s">
        <v>95</v>
      </c>
      <c r="H30" s="106"/>
      <c r="I30" s="7"/>
      <c r="J30" s="6"/>
      <c r="K30" s="6"/>
      <c r="L30" s="6"/>
      <c r="M30" s="6"/>
      <c r="N30" s="6"/>
      <c r="O30" s="6"/>
      <c r="P30" s="6">
        <v>135</v>
      </c>
      <c r="Q30" s="6">
        <v>112</v>
      </c>
      <c r="R30" s="6">
        <v>34</v>
      </c>
      <c r="S30" s="6">
        <f t="shared" si="7"/>
        <v>281</v>
      </c>
      <c r="T30" s="15">
        <v>6.95</v>
      </c>
      <c r="U30" s="15">
        <f t="shared" si="8"/>
        <v>1952.95</v>
      </c>
    </row>
    <row r="31" spans="1:21" x14ac:dyDescent="0.25">
      <c r="A31" s="1"/>
      <c r="B31" s="98"/>
      <c r="C31" s="101"/>
      <c r="D31" s="103"/>
      <c r="E31" s="52">
        <v>529688</v>
      </c>
      <c r="F31" s="4" t="s">
        <v>59</v>
      </c>
      <c r="G31" s="12" t="s">
        <v>94</v>
      </c>
      <c r="H31" s="106"/>
      <c r="I31" s="7"/>
      <c r="J31" s="6"/>
      <c r="K31" s="6"/>
      <c r="L31" s="6"/>
      <c r="M31" s="6"/>
      <c r="N31" s="6"/>
      <c r="O31" s="6"/>
      <c r="P31" s="6">
        <v>201</v>
      </c>
      <c r="Q31" s="6">
        <v>166</v>
      </c>
      <c r="R31" s="6">
        <v>50</v>
      </c>
      <c r="S31" s="6">
        <f t="shared" si="7"/>
        <v>417</v>
      </c>
      <c r="T31" s="15">
        <v>6.27</v>
      </c>
      <c r="U31" s="15">
        <f t="shared" si="8"/>
        <v>2614.5899999999997</v>
      </c>
    </row>
    <row r="32" spans="1:21" x14ac:dyDescent="0.25">
      <c r="A32" s="1"/>
      <c r="B32" s="98"/>
      <c r="C32" s="101"/>
      <c r="D32" s="103"/>
      <c r="E32" s="52">
        <v>529688</v>
      </c>
      <c r="F32" s="4" t="s">
        <v>61</v>
      </c>
      <c r="G32" s="12" t="s">
        <v>90</v>
      </c>
      <c r="H32" s="106"/>
      <c r="I32" s="7"/>
      <c r="J32" s="6"/>
      <c r="K32" s="6"/>
      <c r="L32" s="6"/>
      <c r="M32" s="6"/>
      <c r="N32" s="6"/>
      <c r="O32" s="6"/>
      <c r="P32" s="6">
        <v>77</v>
      </c>
      <c r="Q32" s="6">
        <v>63</v>
      </c>
      <c r="R32" s="6">
        <v>19</v>
      </c>
      <c r="S32" s="6">
        <f t="shared" si="7"/>
        <v>159</v>
      </c>
      <c r="T32" s="15">
        <v>6.35</v>
      </c>
      <c r="U32" s="15">
        <f t="shared" si="8"/>
        <v>1009.65</v>
      </c>
    </row>
    <row r="33" spans="1:21" x14ac:dyDescent="0.25">
      <c r="A33" s="1"/>
      <c r="B33" s="98"/>
      <c r="C33" s="101"/>
      <c r="D33" s="103"/>
      <c r="E33" s="52">
        <v>529688</v>
      </c>
      <c r="F33" s="4" t="s">
        <v>70</v>
      </c>
      <c r="G33" s="12" t="s">
        <v>107</v>
      </c>
      <c r="H33" s="106"/>
      <c r="I33" s="7"/>
      <c r="J33" s="6"/>
      <c r="K33" s="6"/>
      <c r="L33" s="6"/>
      <c r="M33" s="6"/>
      <c r="N33" s="6"/>
      <c r="O33" s="6"/>
      <c r="P33" s="6"/>
      <c r="Q33" s="6"/>
      <c r="R33" s="6"/>
      <c r="S33" s="6"/>
      <c r="T33" s="15"/>
      <c r="U33" s="15">
        <f t="shared" si="8"/>
        <v>0</v>
      </c>
    </row>
    <row r="34" spans="1:21" x14ac:dyDescent="0.25">
      <c r="A34" s="1"/>
      <c r="B34" s="98"/>
      <c r="C34" s="101"/>
      <c r="D34" s="103"/>
      <c r="E34" s="52">
        <v>529688</v>
      </c>
      <c r="F34" s="4" t="s">
        <v>62</v>
      </c>
      <c r="G34" s="12" t="s">
        <v>91</v>
      </c>
      <c r="H34" s="106"/>
      <c r="I34" s="7"/>
      <c r="J34" s="6"/>
      <c r="K34" s="6"/>
      <c r="L34" s="6"/>
      <c r="M34" s="6"/>
      <c r="N34" s="6"/>
      <c r="O34" s="6"/>
      <c r="P34" s="6">
        <v>127</v>
      </c>
      <c r="Q34" s="6">
        <v>105</v>
      </c>
      <c r="R34" s="6">
        <v>32</v>
      </c>
      <c r="S34" s="6">
        <f t="shared" si="7"/>
        <v>264</v>
      </c>
      <c r="T34" s="15">
        <v>6.27</v>
      </c>
      <c r="U34" s="15">
        <f t="shared" si="8"/>
        <v>1655.28</v>
      </c>
    </row>
    <row r="35" spans="1:21" x14ac:dyDescent="0.25">
      <c r="A35" s="1"/>
      <c r="B35" s="98"/>
      <c r="C35" s="9" t="s">
        <v>10</v>
      </c>
      <c r="D35" s="9"/>
      <c r="E35" s="53" t="s">
        <v>9</v>
      </c>
      <c r="F35" s="8"/>
      <c r="G35" s="8"/>
      <c r="H35" s="83" t="s">
        <v>11</v>
      </c>
      <c r="I35" s="9"/>
      <c r="J35" s="10">
        <f>SUM(J4:J34)</f>
        <v>0</v>
      </c>
      <c r="K35" s="10">
        <f t="shared" ref="K35:S35" si="9">SUM(K22:K34)</f>
        <v>0</v>
      </c>
      <c r="L35" s="10">
        <f t="shared" si="9"/>
        <v>0</v>
      </c>
      <c r="M35" s="10">
        <f t="shared" si="9"/>
        <v>0</v>
      </c>
      <c r="N35" s="10">
        <f t="shared" si="9"/>
        <v>0</v>
      </c>
      <c r="O35" s="10">
        <f t="shared" si="9"/>
        <v>0</v>
      </c>
      <c r="P35" s="10">
        <f t="shared" si="9"/>
        <v>1380</v>
      </c>
      <c r="Q35" s="10">
        <f t="shared" si="9"/>
        <v>1141</v>
      </c>
      <c r="R35" s="10">
        <f t="shared" si="9"/>
        <v>344</v>
      </c>
      <c r="S35" s="10">
        <f t="shared" si="9"/>
        <v>2865</v>
      </c>
      <c r="T35" s="10"/>
      <c r="U35" s="23">
        <f>SUM(U22:U34)</f>
        <v>18772.55</v>
      </c>
    </row>
    <row r="36" spans="1:21" x14ac:dyDescent="0.25">
      <c r="A36" s="1"/>
      <c r="B36" s="99"/>
      <c r="C36" s="14"/>
      <c r="D36" s="14"/>
      <c r="E36" s="16"/>
      <c r="F36" s="16" t="s">
        <v>13</v>
      </c>
      <c r="G36" s="16" t="s">
        <v>13</v>
      </c>
      <c r="H36" s="84"/>
      <c r="I36" s="13">
        <f>SUM(I35)</f>
        <v>0</v>
      </c>
      <c r="J36" s="13">
        <f t="shared" ref="J36" si="10">SUM(J35)</f>
        <v>0</v>
      </c>
      <c r="K36" s="17">
        <f t="shared" ref="K36:U36" si="11">SUM(K35,K21)</f>
        <v>782</v>
      </c>
      <c r="L36" s="17">
        <f t="shared" si="11"/>
        <v>1788</v>
      </c>
      <c r="M36" s="17">
        <f t="shared" si="11"/>
        <v>2092</v>
      </c>
      <c r="N36" s="17">
        <f t="shared" si="11"/>
        <v>1317</v>
      </c>
      <c r="O36" s="17">
        <f t="shared" si="11"/>
        <v>499</v>
      </c>
      <c r="P36" s="17">
        <f t="shared" si="11"/>
        <v>1380</v>
      </c>
      <c r="Q36" s="17">
        <f t="shared" si="11"/>
        <v>1141</v>
      </c>
      <c r="R36" s="17">
        <f t="shared" si="11"/>
        <v>344</v>
      </c>
      <c r="S36" s="17">
        <f t="shared" si="11"/>
        <v>9343</v>
      </c>
      <c r="T36" s="13">
        <f t="shared" si="11"/>
        <v>0</v>
      </c>
      <c r="U36" s="24">
        <f t="shared" si="11"/>
        <v>57319.95</v>
      </c>
    </row>
    <row r="37" spans="1:21" ht="13.5" customHeight="1" x14ac:dyDescent="0.25">
      <c r="A37" s="1"/>
      <c r="B37" s="3" t="s">
        <v>36</v>
      </c>
      <c r="C37" s="1"/>
      <c r="D37" s="1"/>
      <c r="E37" s="51"/>
      <c r="F37" s="1"/>
      <c r="G37" s="1"/>
      <c r="H37" s="8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25">
      <c r="A38" s="1"/>
      <c r="B38" s="4" t="s">
        <v>12</v>
      </c>
      <c r="C38" s="5" t="s">
        <v>1</v>
      </c>
      <c r="D38" s="5" t="s">
        <v>16</v>
      </c>
      <c r="E38" s="52" t="s">
        <v>89</v>
      </c>
      <c r="F38" s="4" t="s">
        <v>0</v>
      </c>
      <c r="G38" s="4" t="s">
        <v>31</v>
      </c>
      <c r="H38" s="82" t="s">
        <v>2</v>
      </c>
      <c r="I38" s="5" t="s">
        <v>15</v>
      </c>
      <c r="J38" s="5" t="s">
        <v>3</v>
      </c>
      <c r="K38" s="5" t="s">
        <v>4</v>
      </c>
      <c r="L38" s="5" t="s">
        <v>5</v>
      </c>
      <c r="M38" s="5" t="s">
        <v>6</v>
      </c>
      <c r="N38" s="5" t="s">
        <v>7</v>
      </c>
      <c r="O38" s="5" t="s">
        <v>8</v>
      </c>
      <c r="P38" s="5" t="s">
        <v>25</v>
      </c>
      <c r="Q38" s="5" t="s">
        <v>26</v>
      </c>
      <c r="R38" s="5" t="s">
        <v>27</v>
      </c>
      <c r="S38" s="6" t="s">
        <v>9</v>
      </c>
      <c r="T38" s="6" t="s">
        <v>30</v>
      </c>
      <c r="U38" s="6" t="s">
        <v>29</v>
      </c>
    </row>
    <row r="39" spans="1:21" ht="14.4" customHeight="1" x14ac:dyDescent="0.25">
      <c r="A39" s="1"/>
      <c r="B39" s="97" t="s">
        <v>69</v>
      </c>
      <c r="C39" s="100">
        <v>4500458476</v>
      </c>
      <c r="D39" s="102" t="s">
        <v>74</v>
      </c>
      <c r="E39" s="52">
        <v>506896</v>
      </c>
      <c r="F39" s="12" t="s">
        <v>50</v>
      </c>
      <c r="G39" s="12" t="s">
        <v>105</v>
      </c>
      <c r="H39" s="104">
        <v>44503</v>
      </c>
      <c r="I39" s="7"/>
      <c r="J39" s="6"/>
      <c r="K39" s="6">
        <v>60</v>
      </c>
      <c r="L39" s="6">
        <v>44</v>
      </c>
      <c r="M39" s="6">
        <v>46</v>
      </c>
      <c r="N39" s="6">
        <v>27</v>
      </c>
      <c r="O39" s="6">
        <v>25</v>
      </c>
      <c r="P39" s="6"/>
      <c r="Q39" s="6"/>
      <c r="R39" s="6"/>
      <c r="S39" s="6">
        <f>SUM(K39:R39)</f>
        <v>202</v>
      </c>
      <c r="T39" s="15">
        <v>5.6</v>
      </c>
      <c r="U39" s="15">
        <f>T39*S39</f>
        <v>1131.1999999999998</v>
      </c>
    </row>
    <row r="40" spans="1:21" x14ac:dyDescent="0.25">
      <c r="A40" s="1"/>
      <c r="B40" s="98"/>
      <c r="C40" s="101"/>
      <c r="D40" s="103"/>
      <c r="E40" s="52">
        <v>506896</v>
      </c>
      <c r="F40" s="4" t="s">
        <v>51</v>
      </c>
      <c r="G40" s="12" t="s">
        <v>103</v>
      </c>
      <c r="H40" s="105"/>
      <c r="I40" s="7"/>
      <c r="J40" s="6"/>
      <c r="K40" s="6">
        <v>67</v>
      </c>
      <c r="L40" s="6">
        <v>58</v>
      </c>
      <c r="M40" s="6">
        <v>50</v>
      </c>
      <c r="N40" s="6">
        <v>0</v>
      </c>
      <c r="O40" s="6">
        <v>27</v>
      </c>
      <c r="P40" s="6"/>
      <c r="Q40" s="6"/>
      <c r="R40" s="6"/>
      <c r="S40" s="6">
        <f t="shared" ref="S40:S55" si="12">SUM(K40:R40)</f>
        <v>202</v>
      </c>
      <c r="T40" s="15">
        <v>5.84</v>
      </c>
      <c r="U40" s="15">
        <f t="shared" ref="U40:U55" si="13">T40*S40</f>
        <v>1179.68</v>
      </c>
    </row>
    <row r="41" spans="1:21" x14ac:dyDescent="0.25">
      <c r="A41" s="1"/>
      <c r="B41" s="98"/>
      <c r="C41" s="101"/>
      <c r="D41" s="103"/>
      <c r="E41" s="52">
        <v>506896</v>
      </c>
      <c r="F41" s="4" t="s">
        <v>52</v>
      </c>
      <c r="G41" s="12" t="s">
        <v>76</v>
      </c>
      <c r="H41" s="105"/>
      <c r="I41" s="7"/>
      <c r="J41" s="6"/>
      <c r="K41" s="6">
        <v>29</v>
      </c>
      <c r="L41" s="6">
        <v>87</v>
      </c>
      <c r="M41" s="6">
        <v>105</v>
      </c>
      <c r="N41" s="6">
        <v>59</v>
      </c>
      <c r="O41" s="6">
        <v>21</v>
      </c>
      <c r="P41" s="6"/>
      <c r="Q41" s="6"/>
      <c r="R41" s="6"/>
      <c r="S41" s="6">
        <f t="shared" si="12"/>
        <v>301</v>
      </c>
      <c r="T41" s="15">
        <v>6.9</v>
      </c>
      <c r="U41" s="15">
        <f t="shared" si="13"/>
        <v>2076.9</v>
      </c>
    </row>
    <row r="42" spans="1:21" x14ac:dyDescent="0.25">
      <c r="A42" s="1"/>
      <c r="B42" s="98"/>
      <c r="C42" s="101"/>
      <c r="D42" s="103"/>
      <c r="E42" s="52">
        <v>506896</v>
      </c>
      <c r="F42" s="4" t="s">
        <v>53</v>
      </c>
      <c r="G42" s="12" t="s">
        <v>104</v>
      </c>
      <c r="H42" s="105"/>
      <c r="I42" s="7"/>
      <c r="J42" s="6"/>
      <c r="K42" s="6">
        <v>145</v>
      </c>
      <c r="L42" s="6">
        <v>236</v>
      </c>
      <c r="M42" s="6">
        <v>260</v>
      </c>
      <c r="N42" s="6">
        <v>216</v>
      </c>
      <c r="O42" s="6">
        <v>103</v>
      </c>
      <c r="P42" s="6"/>
      <c r="Q42" s="6"/>
      <c r="R42" s="6"/>
      <c r="S42" s="6">
        <f t="shared" si="12"/>
        <v>960</v>
      </c>
      <c r="T42" s="15">
        <v>5.6</v>
      </c>
      <c r="U42" s="15">
        <f t="shared" si="13"/>
        <v>5376</v>
      </c>
    </row>
    <row r="43" spans="1:21" x14ac:dyDescent="0.25">
      <c r="A43" s="1"/>
      <c r="B43" s="98"/>
      <c r="C43" s="101"/>
      <c r="D43" s="103"/>
      <c r="E43" s="52">
        <v>506896</v>
      </c>
      <c r="F43" s="4" t="s">
        <v>54</v>
      </c>
      <c r="G43" s="12" t="s">
        <v>77</v>
      </c>
      <c r="H43" s="106"/>
      <c r="I43" s="7"/>
      <c r="J43" s="6"/>
      <c r="K43" s="6">
        <v>45</v>
      </c>
      <c r="L43" s="6">
        <v>136</v>
      </c>
      <c r="M43" s="6">
        <v>164</v>
      </c>
      <c r="N43" s="6">
        <v>93</v>
      </c>
      <c r="O43" s="6">
        <v>33</v>
      </c>
      <c r="P43" s="6"/>
      <c r="Q43" s="6"/>
      <c r="R43" s="6"/>
      <c r="S43" s="6">
        <f t="shared" si="12"/>
        <v>471</v>
      </c>
      <c r="T43" s="15">
        <v>7.15</v>
      </c>
      <c r="U43" s="15">
        <f t="shared" si="13"/>
        <v>3367.65</v>
      </c>
    </row>
    <row r="44" spans="1:21" x14ac:dyDescent="0.25">
      <c r="A44" s="1"/>
      <c r="B44" s="98"/>
      <c r="C44" s="101"/>
      <c r="D44" s="103"/>
      <c r="E44" s="52">
        <v>506896</v>
      </c>
      <c r="F44" s="4" t="s">
        <v>55</v>
      </c>
      <c r="G44" s="12" t="s">
        <v>106</v>
      </c>
      <c r="H44" s="106"/>
      <c r="I44" s="7"/>
      <c r="J44" s="6"/>
      <c r="K44" s="6">
        <v>89</v>
      </c>
      <c r="L44" s="6">
        <v>152</v>
      </c>
      <c r="M44" s="6">
        <v>169</v>
      </c>
      <c r="N44" s="6">
        <v>141</v>
      </c>
      <c r="O44" s="6">
        <v>49</v>
      </c>
      <c r="P44" s="6"/>
      <c r="Q44" s="6"/>
      <c r="R44" s="6"/>
      <c r="S44" s="6">
        <f t="shared" si="12"/>
        <v>600</v>
      </c>
      <c r="T44" s="15">
        <v>5.84</v>
      </c>
      <c r="U44" s="15">
        <f t="shared" si="13"/>
        <v>3504</v>
      </c>
    </row>
    <row r="45" spans="1:21" x14ac:dyDescent="0.25">
      <c r="A45" s="1"/>
      <c r="B45" s="98"/>
      <c r="C45" s="101"/>
      <c r="D45" s="103"/>
      <c r="E45" s="52">
        <v>506896</v>
      </c>
      <c r="F45" s="4" t="s">
        <v>56</v>
      </c>
      <c r="G45" s="12" t="s">
        <v>75</v>
      </c>
      <c r="H45" s="106"/>
      <c r="I45" s="7"/>
      <c r="J45" s="6"/>
      <c r="K45" s="6">
        <v>7</v>
      </c>
      <c r="L45" s="6">
        <v>21</v>
      </c>
      <c r="M45" s="6">
        <v>25</v>
      </c>
      <c r="N45" s="6">
        <v>14</v>
      </c>
      <c r="O45" s="6">
        <v>5</v>
      </c>
      <c r="P45" s="6"/>
      <c r="Q45" s="6"/>
      <c r="R45" s="6"/>
      <c r="S45" s="6">
        <f t="shared" si="12"/>
        <v>72</v>
      </c>
      <c r="T45" s="15">
        <v>6.9</v>
      </c>
      <c r="U45" s="15">
        <f t="shared" si="13"/>
        <v>496.8</v>
      </c>
    </row>
    <row r="46" spans="1:21" x14ac:dyDescent="0.25">
      <c r="A46" s="1"/>
      <c r="B46" s="98"/>
      <c r="C46" s="101"/>
      <c r="D46" s="103"/>
      <c r="E46" s="52">
        <v>507209</v>
      </c>
      <c r="F46" s="4" t="s">
        <v>57</v>
      </c>
      <c r="G46" s="12" t="s">
        <v>81</v>
      </c>
      <c r="H46" s="106"/>
      <c r="I46" s="7"/>
      <c r="J46" s="6"/>
      <c r="K46" s="6">
        <v>29</v>
      </c>
      <c r="L46" s="6">
        <v>87</v>
      </c>
      <c r="M46" s="6">
        <v>105</v>
      </c>
      <c r="N46" s="6">
        <v>59</v>
      </c>
      <c r="O46" s="6">
        <v>21</v>
      </c>
      <c r="P46" s="6"/>
      <c r="Q46" s="6"/>
      <c r="R46" s="6"/>
      <c r="S46" s="6">
        <f t="shared" si="12"/>
        <v>301</v>
      </c>
      <c r="T46" s="15">
        <v>5.82</v>
      </c>
      <c r="U46" s="15">
        <f t="shared" si="13"/>
        <v>1751.8200000000002</v>
      </c>
    </row>
    <row r="47" spans="1:21" x14ac:dyDescent="0.25">
      <c r="A47" s="1"/>
      <c r="B47" s="98"/>
      <c r="C47" s="101"/>
      <c r="D47" s="103"/>
      <c r="E47" s="52">
        <v>507209</v>
      </c>
      <c r="F47" s="4" t="s">
        <v>58</v>
      </c>
      <c r="G47" s="12" t="s">
        <v>84</v>
      </c>
      <c r="H47" s="106"/>
      <c r="I47" s="7"/>
      <c r="J47" s="6"/>
      <c r="K47" s="6">
        <v>29</v>
      </c>
      <c r="L47" s="6">
        <v>87</v>
      </c>
      <c r="M47" s="6">
        <v>105</v>
      </c>
      <c r="N47" s="6">
        <v>59</v>
      </c>
      <c r="O47" s="6">
        <v>21</v>
      </c>
      <c r="P47" s="6"/>
      <c r="Q47" s="6"/>
      <c r="R47" s="6"/>
      <c r="S47" s="6">
        <f t="shared" si="12"/>
        <v>301</v>
      </c>
      <c r="T47" s="15">
        <v>6.45</v>
      </c>
      <c r="U47" s="15">
        <f t="shared" si="13"/>
        <v>1941.45</v>
      </c>
    </row>
    <row r="48" spans="1:21" x14ac:dyDescent="0.25">
      <c r="A48" s="1"/>
      <c r="B48" s="98"/>
      <c r="C48" s="101"/>
      <c r="D48" s="103"/>
      <c r="E48" s="52">
        <v>507209</v>
      </c>
      <c r="F48" s="4" t="s">
        <v>59</v>
      </c>
      <c r="G48" s="12" t="s">
        <v>83</v>
      </c>
      <c r="H48" s="106"/>
      <c r="I48" s="7"/>
      <c r="J48" s="6"/>
      <c r="K48" s="6">
        <v>33</v>
      </c>
      <c r="L48" s="6">
        <v>100</v>
      </c>
      <c r="M48" s="6">
        <v>121</v>
      </c>
      <c r="N48" s="6">
        <v>69</v>
      </c>
      <c r="O48" s="6">
        <v>24</v>
      </c>
      <c r="P48" s="6"/>
      <c r="Q48" s="6"/>
      <c r="R48" s="6"/>
      <c r="S48" s="6">
        <f t="shared" si="12"/>
        <v>347</v>
      </c>
      <c r="T48" s="15">
        <v>5.82</v>
      </c>
      <c r="U48" s="15">
        <f t="shared" si="13"/>
        <v>2019.5400000000002</v>
      </c>
    </row>
    <row r="49" spans="1:21" x14ac:dyDescent="0.25">
      <c r="A49" s="1"/>
      <c r="B49" s="98"/>
      <c r="C49" s="101"/>
      <c r="D49" s="103"/>
      <c r="E49" s="52">
        <v>507209</v>
      </c>
      <c r="F49" s="4" t="s">
        <v>61</v>
      </c>
      <c r="G49" s="12" t="s">
        <v>78</v>
      </c>
      <c r="H49" s="106"/>
      <c r="I49" s="7"/>
      <c r="J49" s="6"/>
      <c r="K49" s="6">
        <v>182</v>
      </c>
      <c r="L49" s="6">
        <v>551</v>
      </c>
      <c r="M49" s="6">
        <v>666</v>
      </c>
      <c r="N49" s="6">
        <v>377</v>
      </c>
      <c r="O49" s="6">
        <v>133</v>
      </c>
      <c r="P49" s="6"/>
      <c r="Q49" s="6"/>
      <c r="R49" s="6"/>
      <c r="S49" s="6">
        <f t="shared" si="12"/>
        <v>1909</v>
      </c>
      <c r="T49" s="15">
        <v>5.9</v>
      </c>
      <c r="U49" s="15">
        <f t="shared" si="13"/>
        <v>11263.1</v>
      </c>
    </row>
    <row r="50" spans="1:21" x14ac:dyDescent="0.25">
      <c r="A50" s="1"/>
      <c r="B50" s="98"/>
      <c r="C50" s="101"/>
      <c r="D50" s="103"/>
      <c r="E50" s="52">
        <v>507209</v>
      </c>
      <c r="F50" s="4" t="s">
        <v>70</v>
      </c>
      <c r="G50" s="12" t="s">
        <v>85</v>
      </c>
      <c r="H50" s="106"/>
      <c r="I50" s="7"/>
      <c r="J50" s="6"/>
      <c r="K50" s="6">
        <v>28</v>
      </c>
      <c r="L50" s="6">
        <v>85</v>
      </c>
      <c r="M50" s="6">
        <v>102</v>
      </c>
      <c r="N50" s="6">
        <v>58</v>
      </c>
      <c r="O50" s="6">
        <v>20</v>
      </c>
      <c r="P50" s="6"/>
      <c r="Q50" s="6"/>
      <c r="R50" s="6"/>
      <c r="S50" s="6">
        <f t="shared" si="12"/>
        <v>293</v>
      </c>
      <c r="T50" s="15">
        <v>5.95</v>
      </c>
      <c r="U50" s="15">
        <f t="shared" si="13"/>
        <v>1743.3500000000001</v>
      </c>
    </row>
    <row r="51" spans="1:21" x14ac:dyDescent="0.25">
      <c r="A51" s="1"/>
      <c r="B51" s="98"/>
      <c r="C51" s="101"/>
      <c r="D51" s="103"/>
      <c r="E51" s="52">
        <v>507209</v>
      </c>
      <c r="F51" s="4" t="s">
        <v>62</v>
      </c>
      <c r="G51" s="12" t="s">
        <v>79</v>
      </c>
      <c r="H51" s="106"/>
      <c r="I51" s="7"/>
      <c r="J51" s="6"/>
      <c r="K51" s="6">
        <v>28</v>
      </c>
      <c r="L51" s="6">
        <v>85</v>
      </c>
      <c r="M51" s="6">
        <v>102</v>
      </c>
      <c r="N51" s="6">
        <v>58</v>
      </c>
      <c r="O51" s="6">
        <v>20</v>
      </c>
      <c r="P51" s="6"/>
      <c r="Q51" s="6"/>
      <c r="R51" s="6"/>
      <c r="S51" s="6">
        <f t="shared" si="12"/>
        <v>293</v>
      </c>
      <c r="T51" s="15">
        <v>5.82</v>
      </c>
      <c r="U51" s="15">
        <f t="shared" si="13"/>
        <v>1705.26</v>
      </c>
    </row>
    <row r="52" spans="1:21" x14ac:dyDescent="0.25">
      <c r="A52" s="1"/>
      <c r="B52" s="98"/>
      <c r="C52" s="101"/>
      <c r="D52" s="103"/>
      <c r="E52" s="52">
        <v>507209</v>
      </c>
      <c r="F52" s="4" t="s">
        <v>71</v>
      </c>
      <c r="G52" s="12" t="s">
        <v>86</v>
      </c>
      <c r="H52" s="106"/>
      <c r="I52" s="7"/>
      <c r="J52" s="6"/>
      <c r="K52" s="6">
        <v>9</v>
      </c>
      <c r="L52" s="6">
        <v>28</v>
      </c>
      <c r="M52" s="6">
        <v>34</v>
      </c>
      <c r="N52" s="6">
        <v>19</v>
      </c>
      <c r="O52" s="6">
        <v>7</v>
      </c>
      <c r="P52" s="6"/>
      <c r="Q52" s="6"/>
      <c r="R52" s="6"/>
      <c r="S52" s="6">
        <f t="shared" si="12"/>
        <v>97</v>
      </c>
      <c r="T52" s="15">
        <v>5.82</v>
      </c>
      <c r="U52" s="15">
        <f t="shared" si="13"/>
        <v>564.54000000000008</v>
      </c>
    </row>
    <row r="53" spans="1:21" x14ac:dyDescent="0.25">
      <c r="A53" s="1"/>
      <c r="B53" s="98"/>
      <c r="C53" s="101"/>
      <c r="D53" s="103"/>
      <c r="E53" s="52">
        <v>507209</v>
      </c>
      <c r="F53" s="4" t="s">
        <v>72</v>
      </c>
      <c r="G53" s="12" t="s">
        <v>80</v>
      </c>
      <c r="H53" s="106"/>
      <c r="I53" s="7"/>
      <c r="J53" s="6"/>
      <c r="K53" s="6">
        <v>10</v>
      </c>
      <c r="L53" s="6">
        <v>29</v>
      </c>
      <c r="M53" s="6">
        <v>35</v>
      </c>
      <c r="N53" s="6">
        <v>20</v>
      </c>
      <c r="O53" s="6">
        <v>7</v>
      </c>
      <c r="P53" s="6"/>
      <c r="Q53" s="6"/>
      <c r="R53" s="6"/>
      <c r="S53" s="6">
        <f t="shared" si="12"/>
        <v>101</v>
      </c>
      <c r="T53" s="15">
        <v>5.95</v>
      </c>
      <c r="U53" s="15">
        <f t="shared" si="13"/>
        <v>600.95000000000005</v>
      </c>
    </row>
    <row r="54" spans="1:21" x14ac:dyDescent="0.25">
      <c r="A54" s="1"/>
      <c r="B54" s="98"/>
      <c r="C54" s="101"/>
      <c r="D54" s="103"/>
      <c r="E54" s="52">
        <v>507209</v>
      </c>
      <c r="F54" s="4" t="s">
        <v>73</v>
      </c>
      <c r="G54" s="12" t="s">
        <v>82</v>
      </c>
      <c r="H54" s="106"/>
      <c r="I54" s="7"/>
      <c r="J54" s="6"/>
      <c r="K54" s="6">
        <v>13</v>
      </c>
      <c r="L54" s="6">
        <v>38</v>
      </c>
      <c r="M54" s="6">
        <v>46</v>
      </c>
      <c r="N54" s="6">
        <v>26</v>
      </c>
      <c r="O54" s="6">
        <v>9</v>
      </c>
      <c r="P54" s="6"/>
      <c r="Q54" s="6"/>
      <c r="R54" s="6"/>
      <c r="S54" s="6">
        <f t="shared" si="12"/>
        <v>132</v>
      </c>
      <c r="T54" s="15">
        <v>5.82</v>
      </c>
      <c r="U54" s="15">
        <f t="shared" si="13"/>
        <v>768.24</v>
      </c>
    </row>
    <row r="55" spans="1:21" x14ac:dyDescent="0.25">
      <c r="A55" s="1"/>
      <c r="B55" s="98"/>
      <c r="C55" s="101"/>
      <c r="D55" s="103"/>
      <c r="E55" s="52">
        <v>507209</v>
      </c>
      <c r="F55" s="4" t="s">
        <v>60</v>
      </c>
      <c r="G55" s="12" t="s">
        <v>87</v>
      </c>
      <c r="H55" s="106"/>
      <c r="I55" s="7"/>
      <c r="J55" s="6"/>
      <c r="K55" s="6">
        <v>38</v>
      </c>
      <c r="L55" s="6">
        <v>115</v>
      </c>
      <c r="M55" s="6">
        <v>140</v>
      </c>
      <c r="N55" s="6">
        <v>79</v>
      </c>
      <c r="O55" s="6">
        <v>28</v>
      </c>
      <c r="P55" s="6"/>
      <c r="Q55" s="6"/>
      <c r="R55" s="6"/>
      <c r="S55" s="6">
        <f t="shared" si="12"/>
        <v>400</v>
      </c>
      <c r="T55" s="15">
        <v>5.9</v>
      </c>
      <c r="U55" s="15">
        <f t="shared" si="13"/>
        <v>2360</v>
      </c>
    </row>
    <row r="56" spans="1:21" x14ac:dyDescent="0.25">
      <c r="A56" s="1"/>
      <c r="B56" s="98"/>
      <c r="C56" s="101"/>
      <c r="D56" s="9"/>
      <c r="E56" s="53" t="s">
        <v>9</v>
      </c>
      <c r="F56" s="8"/>
      <c r="G56" s="8"/>
      <c r="H56" s="106"/>
      <c r="I56" s="9">
        <f>SUM(I45:I45)</f>
        <v>0</v>
      </c>
      <c r="J56" s="10"/>
      <c r="K56" s="10">
        <f>SUM(K39:K55)</f>
        <v>841</v>
      </c>
      <c r="L56" s="10">
        <f>SUM(L39:L55)</f>
        <v>1939</v>
      </c>
      <c r="M56" s="10">
        <f>SUM(M39:M55)</f>
        <v>2275</v>
      </c>
      <c r="N56" s="10">
        <f>SUM(N39:N55)</f>
        <v>1374</v>
      </c>
      <c r="O56" s="10">
        <f>SUM(O39:O55)</f>
        <v>553</v>
      </c>
      <c r="P56" s="10">
        <f>SUM(P39:P46)</f>
        <v>0</v>
      </c>
      <c r="Q56" s="10">
        <f>SUM(Q39:Q46)</f>
        <v>0</v>
      </c>
      <c r="R56" s="10">
        <f>SUM(R39:R46)</f>
        <v>0</v>
      </c>
      <c r="S56" s="10">
        <f>SUM(S39:S55)</f>
        <v>6982</v>
      </c>
      <c r="T56" s="10"/>
      <c r="U56" s="10">
        <f>SUM(U39:U55)</f>
        <v>41850.479999999996</v>
      </c>
    </row>
    <row r="57" spans="1:21" x14ac:dyDescent="0.25">
      <c r="A57" s="1"/>
      <c r="B57" s="98"/>
      <c r="C57" s="101"/>
      <c r="D57" s="102" t="s">
        <v>88</v>
      </c>
      <c r="E57" s="52">
        <v>529692</v>
      </c>
      <c r="F57" s="12" t="s">
        <v>50</v>
      </c>
      <c r="G57" s="12" t="s">
        <v>101</v>
      </c>
      <c r="H57" s="106"/>
      <c r="I57" s="7"/>
      <c r="J57" s="6"/>
      <c r="K57" s="6"/>
      <c r="L57" s="6"/>
      <c r="M57" s="6"/>
      <c r="N57" s="6"/>
      <c r="O57" s="6"/>
      <c r="P57" s="6"/>
      <c r="Q57" s="6"/>
      <c r="R57" s="6"/>
      <c r="S57" s="6">
        <f t="shared" ref="S57:S69" si="14">SUM(K57:R57)</f>
        <v>0</v>
      </c>
      <c r="T57" s="15">
        <v>6.03</v>
      </c>
      <c r="U57" s="15">
        <f t="shared" ref="U57:U69" si="15">T57*S57</f>
        <v>0</v>
      </c>
    </row>
    <row r="58" spans="1:21" x14ac:dyDescent="0.25">
      <c r="A58" s="1"/>
      <c r="B58" s="98"/>
      <c r="C58" s="101"/>
      <c r="D58" s="103"/>
      <c r="E58" s="52">
        <v>529692</v>
      </c>
      <c r="F58" s="4" t="s">
        <v>51</v>
      </c>
      <c r="G58" s="12" t="s">
        <v>98</v>
      </c>
      <c r="H58" s="106"/>
      <c r="I58" s="7"/>
      <c r="J58" s="6"/>
      <c r="K58" s="6"/>
      <c r="L58" s="6"/>
      <c r="M58" s="6"/>
      <c r="N58" s="6"/>
      <c r="O58" s="6"/>
      <c r="P58" s="6"/>
      <c r="Q58" s="6"/>
      <c r="R58" s="6"/>
      <c r="S58" s="6">
        <f t="shared" si="14"/>
        <v>0</v>
      </c>
      <c r="T58" s="15">
        <v>6.29</v>
      </c>
      <c r="U58" s="15">
        <f t="shared" si="15"/>
        <v>0</v>
      </c>
    </row>
    <row r="59" spans="1:21" x14ac:dyDescent="0.25">
      <c r="A59" s="1"/>
      <c r="B59" s="98"/>
      <c r="C59" s="101"/>
      <c r="D59" s="103"/>
      <c r="E59" s="52">
        <v>529692</v>
      </c>
      <c r="F59" s="4" t="s">
        <v>52</v>
      </c>
      <c r="G59" s="12" t="s">
        <v>97</v>
      </c>
      <c r="H59" s="106"/>
      <c r="I59" s="7"/>
      <c r="J59" s="6"/>
      <c r="K59" s="6"/>
      <c r="L59" s="6"/>
      <c r="M59" s="6"/>
      <c r="N59" s="6"/>
      <c r="O59" s="6"/>
      <c r="P59" s="6"/>
      <c r="Q59" s="6"/>
      <c r="R59" s="6"/>
      <c r="S59" s="6">
        <f t="shared" si="14"/>
        <v>0</v>
      </c>
      <c r="T59" s="15">
        <v>7.42</v>
      </c>
      <c r="U59" s="15">
        <f t="shared" si="15"/>
        <v>0</v>
      </c>
    </row>
    <row r="60" spans="1:21" x14ac:dyDescent="0.25">
      <c r="A60" s="1"/>
      <c r="B60" s="98"/>
      <c r="C60" s="101"/>
      <c r="D60" s="103"/>
      <c r="E60" s="52">
        <v>529692</v>
      </c>
      <c r="F60" s="4" t="s">
        <v>53</v>
      </c>
      <c r="G60" s="12" t="s">
        <v>100</v>
      </c>
      <c r="H60" s="106"/>
      <c r="I60" s="7"/>
      <c r="J60" s="6"/>
      <c r="K60" s="6"/>
      <c r="L60" s="6"/>
      <c r="M60" s="6"/>
      <c r="N60" s="6"/>
      <c r="O60" s="6"/>
      <c r="P60" s="6">
        <v>36</v>
      </c>
      <c r="Q60" s="6">
        <v>29</v>
      </c>
      <c r="R60" s="6">
        <v>9</v>
      </c>
      <c r="S60" s="6">
        <f t="shared" si="14"/>
        <v>74</v>
      </c>
      <c r="T60" s="15">
        <v>6.03</v>
      </c>
      <c r="U60" s="15">
        <f t="shared" si="15"/>
        <v>446.22</v>
      </c>
    </row>
    <row r="61" spans="1:21" x14ac:dyDescent="0.25">
      <c r="A61" s="1"/>
      <c r="B61" s="98"/>
      <c r="C61" s="101"/>
      <c r="D61" s="103"/>
      <c r="E61" s="52">
        <v>529692</v>
      </c>
      <c r="F61" s="4" t="s">
        <v>54</v>
      </c>
      <c r="G61" s="12" t="s">
        <v>99</v>
      </c>
      <c r="H61" s="106"/>
      <c r="I61" s="7"/>
      <c r="J61" s="6"/>
      <c r="K61" s="6"/>
      <c r="L61" s="6"/>
      <c r="M61" s="6"/>
      <c r="N61" s="6"/>
      <c r="O61" s="6"/>
      <c r="P61" s="6">
        <v>45</v>
      </c>
      <c r="Q61" s="6">
        <v>38</v>
      </c>
      <c r="R61" s="6">
        <v>11</v>
      </c>
      <c r="S61" s="6">
        <f t="shared" si="14"/>
        <v>94</v>
      </c>
      <c r="T61" s="15">
        <v>7.63</v>
      </c>
      <c r="U61" s="15">
        <f t="shared" si="15"/>
        <v>717.22</v>
      </c>
    </row>
    <row r="62" spans="1:21" x14ac:dyDescent="0.25">
      <c r="A62" s="1"/>
      <c r="B62" s="98"/>
      <c r="C62" s="101"/>
      <c r="D62" s="103"/>
      <c r="E62" s="52">
        <v>529692</v>
      </c>
      <c r="F62" s="4" t="s">
        <v>55</v>
      </c>
      <c r="G62" s="12" t="s">
        <v>102</v>
      </c>
      <c r="H62" s="106"/>
      <c r="I62" s="7"/>
      <c r="J62" s="6"/>
      <c r="K62" s="6"/>
      <c r="L62" s="6"/>
      <c r="M62" s="6"/>
      <c r="N62" s="6"/>
      <c r="O62" s="6"/>
      <c r="P62" s="6">
        <v>128</v>
      </c>
      <c r="Q62" s="6">
        <v>106</v>
      </c>
      <c r="R62" s="6">
        <v>32</v>
      </c>
      <c r="S62" s="6">
        <f t="shared" si="14"/>
        <v>266</v>
      </c>
      <c r="T62" s="15">
        <v>6.29</v>
      </c>
      <c r="U62" s="15">
        <f t="shared" si="15"/>
        <v>1673.14</v>
      </c>
    </row>
    <row r="63" spans="1:21" x14ac:dyDescent="0.25">
      <c r="A63" s="1"/>
      <c r="B63" s="98"/>
      <c r="C63" s="101"/>
      <c r="D63" s="103"/>
      <c r="E63" s="52">
        <v>529692</v>
      </c>
      <c r="F63" s="4" t="s">
        <v>56</v>
      </c>
      <c r="G63" s="12" t="s">
        <v>96</v>
      </c>
      <c r="H63" s="106"/>
      <c r="I63" s="7"/>
      <c r="J63" s="6"/>
      <c r="K63" s="6"/>
      <c r="L63" s="6"/>
      <c r="M63" s="6"/>
      <c r="N63" s="6"/>
      <c r="O63" s="6"/>
      <c r="P63" s="6"/>
      <c r="Q63" s="6"/>
      <c r="R63" s="6"/>
      <c r="S63" s="6">
        <f t="shared" si="14"/>
        <v>0</v>
      </c>
      <c r="T63" s="15">
        <v>7.4</v>
      </c>
      <c r="U63" s="15">
        <f t="shared" si="15"/>
        <v>0</v>
      </c>
    </row>
    <row r="64" spans="1:21" x14ac:dyDescent="0.25">
      <c r="A64" s="1"/>
      <c r="B64" s="98"/>
      <c r="C64" s="101"/>
      <c r="D64" s="103"/>
      <c r="E64" s="52">
        <v>529688</v>
      </c>
      <c r="F64" s="4" t="s">
        <v>92</v>
      </c>
      <c r="G64" s="12" t="s">
        <v>93</v>
      </c>
      <c r="H64" s="106"/>
      <c r="I64" s="7"/>
      <c r="J64" s="6"/>
      <c r="K64" s="6"/>
      <c r="L64" s="6"/>
      <c r="M64" s="6"/>
      <c r="N64" s="6"/>
      <c r="O64" s="6"/>
      <c r="P64" s="6"/>
      <c r="Q64" s="6"/>
      <c r="R64" s="6"/>
      <c r="S64" s="6">
        <f t="shared" si="14"/>
        <v>0</v>
      </c>
      <c r="T64" s="15">
        <v>6.27</v>
      </c>
      <c r="U64" s="15">
        <f t="shared" si="15"/>
        <v>0</v>
      </c>
    </row>
    <row r="65" spans="1:21" x14ac:dyDescent="0.25">
      <c r="A65" s="1"/>
      <c r="B65" s="98"/>
      <c r="C65" s="101"/>
      <c r="D65" s="103"/>
      <c r="E65" s="52">
        <v>529688</v>
      </c>
      <c r="F65" s="4" t="s">
        <v>58</v>
      </c>
      <c r="G65" s="12" t="s">
        <v>95</v>
      </c>
      <c r="H65" s="106"/>
      <c r="I65" s="7"/>
      <c r="J65" s="6"/>
      <c r="K65" s="6"/>
      <c r="L65" s="6"/>
      <c r="M65" s="6"/>
      <c r="N65" s="6"/>
      <c r="O65" s="6"/>
      <c r="P65" s="6"/>
      <c r="Q65" s="6"/>
      <c r="R65" s="6"/>
      <c r="S65" s="6">
        <f t="shared" si="14"/>
        <v>0</v>
      </c>
      <c r="T65" s="15">
        <v>6.95</v>
      </c>
      <c r="U65" s="15">
        <f t="shared" si="15"/>
        <v>0</v>
      </c>
    </row>
    <row r="66" spans="1:21" x14ac:dyDescent="0.25">
      <c r="A66" s="1"/>
      <c r="B66" s="98"/>
      <c r="C66" s="101"/>
      <c r="D66" s="103"/>
      <c r="E66" s="52">
        <v>529688</v>
      </c>
      <c r="F66" s="4" t="s">
        <v>59</v>
      </c>
      <c r="G66" s="12" t="s">
        <v>94</v>
      </c>
      <c r="H66" s="106"/>
      <c r="I66" s="7"/>
      <c r="J66" s="6"/>
      <c r="K66" s="6"/>
      <c r="L66" s="6"/>
      <c r="M66" s="6"/>
      <c r="N66" s="6"/>
      <c r="O66" s="6"/>
      <c r="P66" s="6"/>
      <c r="Q66" s="6"/>
      <c r="R66" s="6"/>
      <c r="S66" s="6">
        <f t="shared" si="14"/>
        <v>0</v>
      </c>
      <c r="T66" s="15">
        <v>6.27</v>
      </c>
      <c r="U66" s="15">
        <f t="shared" si="15"/>
        <v>0</v>
      </c>
    </row>
    <row r="67" spans="1:21" x14ac:dyDescent="0.25">
      <c r="A67" s="1"/>
      <c r="B67" s="98"/>
      <c r="C67" s="101"/>
      <c r="D67" s="103"/>
      <c r="E67" s="52">
        <v>529688</v>
      </c>
      <c r="F67" s="4" t="s">
        <v>61</v>
      </c>
      <c r="G67" s="12" t="s">
        <v>90</v>
      </c>
      <c r="H67" s="106"/>
      <c r="I67" s="7"/>
      <c r="J67" s="6"/>
      <c r="K67" s="6"/>
      <c r="L67" s="6"/>
      <c r="M67" s="6"/>
      <c r="N67" s="6"/>
      <c r="O67" s="6"/>
      <c r="P67" s="6">
        <v>77</v>
      </c>
      <c r="Q67" s="6">
        <v>63</v>
      </c>
      <c r="R67" s="6">
        <v>19</v>
      </c>
      <c r="S67" s="6">
        <f t="shared" si="14"/>
        <v>159</v>
      </c>
      <c r="T67" s="15">
        <v>6.35</v>
      </c>
      <c r="U67" s="15">
        <f t="shared" si="15"/>
        <v>1009.65</v>
      </c>
    </row>
    <row r="68" spans="1:21" x14ac:dyDescent="0.25">
      <c r="A68" s="1"/>
      <c r="B68" s="98"/>
      <c r="C68" s="101"/>
      <c r="D68" s="103"/>
      <c r="E68" s="52">
        <v>529688</v>
      </c>
      <c r="F68" s="4" t="s">
        <v>70</v>
      </c>
      <c r="G68" s="12" t="s">
        <v>107</v>
      </c>
      <c r="H68" s="106"/>
      <c r="I68" s="7"/>
      <c r="J68" s="6"/>
      <c r="K68" s="6"/>
      <c r="L68" s="6"/>
      <c r="M68" s="6"/>
      <c r="N68" s="6"/>
      <c r="O68" s="6"/>
      <c r="P68" s="6"/>
      <c r="Q68" s="6"/>
      <c r="R68" s="6"/>
      <c r="S68" s="6">
        <f t="shared" si="14"/>
        <v>0</v>
      </c>
      <c r="T68" s="15"/>
      <c r="U68" s="15">
        <f t="shared" si="15"/>
        <v>0</v>
      </c>
    </row>
    <row r="69" spans="1:21" x14ac:dyDescent="0.25">
      <c r="A69" s="1"/>
      <c r="B69" s="98"/>
      <c r="C69" s="101"/>
      <c r="D69" s="103"/>
      <c r="E69" s="52">
        <v>529688</v>
      </c>
      <c r="F69" s="4" t="s">
        <v>62</v>
      </c>
      <c r="G69" s="12" t="s">
        <v>91</v>
      </c>
      <c r="H69" s="106"/>
      <c r="I69" s="7"/>
      <c r="J69" s="6"/>
      <c r="K69" s="6"/>
      <c r="L69" s="6"/>
      <c r="M69" s="6"/>
      <c r="N69" s="6"/>
      <c r="O69" s="6"/>
      <c r="P69" s="6"/>
      <c r="Q69" s="6"/>
      <c r="R69" s="6"/>
      <c r="S69" s="6">
        <f t="shared" si="14"/>
        <v>0</v>
      </c>
      <c r="T69" s="15">
        <v>6.27</v>
      </c>
      <c r="U69" s="15">
        <f t="shared" si="15"/>
        <v>0</v>
      </c>
    </row>
    <row r="70" spans="1:21" x14ac:dyDescent="0.25">
      <c r="A70" s="1"/>
      <c r="B70" s="98"/>
      <c r="C70" s="9" t="s">
        <v>10</v>
      </c>
      <c r="D70" s="9"/>
      <c r="E70" s="53" t="s">
        <v>9</v>
      </c>
      <c r="F70" s="8"/>
      <c r="G70" s="8"/>
      <c r="H70" s="83" t="s">
        <v>11</v>
      </c>
      <c r="I70" s="9"/>
      <c r="J70" s="10">
        <f>SUM(J39:J69)</f>
        <v>0</v>
      </c>
      <c r="K70" s="10">
        <f t="shared" ref="K70:S70" si="16">SUM(K57:K69)</f>
        <v>0</v>
      </c>
      <c r="L70" s="10">
        <f t="shared" si="16"/>
        <v>0</v>
      </c>
      <c r="M70" s="10">
        <f t="shared" si="16"/>
        <v>0</v>
      </c>
      <c r="N70" s="10">
        <f t="shared" si="16"/>
        <v>0</v>
      </c>
      <c r="O70" s="10">
        <f t="shared" si="16"/>
        <v>0</v>
      </c>
      <c r="P70" s="10">
        <f t="shared" si="16"/>
        <v>286</v>
      </c>
      <c r="Q70" s="10">
        <f t="shared" si="16"/>
        <v>236</v>
      </c>
      <c r="R70" s="10">
        <f t="shared" si="16"/>
        <v>71</v>
      </c>
      <c r="S70" s="10">
        <f t="shared" si="16"/>
        <v>593</v>
      </c>
      <c r="T70" s="10"/>
      <c r="U70" s="23">
        <f>SUM(U57:U69)</f>
        <v>3846.23</v>
      </c>
    </row>
    <row r="71" spans="1:21" x14ac:dyDescent="0.25">
      <c r="A71" s="1"/>
      <c r="B71" s="99"/>
      <c r="C71" s="14"/>
      <c r="D71" s="14"/>
      <c r="E71" s="16"/>
      <c r="F71" s="16" t="s">
        <v>13</v>
      </c>
      <c r="G71" s="16" t="s">
        <v>13</v>
      </c>
      <c r="H71" s="84"/>
      <c r="I71" s="13">
        <f>SUM(I70)</f>
        <v>0</v>
      </c>
      <c r="J71" s="13">
        <f t="shared" ref="J71" si="17">SUM(J70)</f>
        <v>0</v>
      </c>
      <c r="K71" s="17">
        <f t="shared" ref="K71:U71" si="18">SUM(K70,K56)</f>
        <v>841</v>
      </c>
      <c r="L71" s="17">
        <f t="shared" si="18"/>
        <v>1939</v>
      </c>
      <c r="M71" s="17">
        <f t="shared" si="18"/>
        <v>2275</v>
      </c>
      <c r="N71" s="17">
        <f t="shared" si="18"/>
        <v>1374</v>
      </c>
      <c r="O71" s="17">
        <f t="shared" si="18"/>
        <v>553</v>
      </c>
      <c r="P71" s="17">
        <f t="shared" si="18"/>
        <v>286</v>
      </c>
      <c r="Q71" s="17">
        <f t="shared" si="18"/>
        <v>236</v>
      </c>
      <c r="R71" s="17">
        <f t="shared" si="18"/>
        <v>71</v>
      </c>
      <c r="S71" s="17">
        <f t="shared" si="18"/>
        <v>7575</v>
      </c>
      <c r="T71" s="13">
        <f t="shared" si="18"/>
        <v>0</v>
      </c>
      <c r="U71" s="24">
        <f t="shared" si="18"/>
        <v>45696.71</v>
      </c>
    </row>
    <row r="72" spans="1:21" ht="13.5" customHeight="1" x14ac:dyDescent="0.25">
      <c r="A72" s="1"/>
      <c r="B72" s="3"/>
      <c r="C72" s="1"/>
      <c r="D72" s="1"/>
      <c r="E72" s="51"/>
      <c r="F72" s="1"/>
      <c r="G72" s="1"/>
      <c r="H72" s="8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x14ac:dyDescent="0.25">
      <c r="A73" s="1"/>
      <c r="B73" s="4" t="s">
        <v>12</v>
      </c>
      <c r="C73" s="5" t="s">
        <v>1</v>
      </c>
      <c r="D73" s="5" t="s">
        <v>16</v>
      </c>
      <c r="E73" s="52" t="s">
        <v>89</v>
      </c>
      <c r="F73" s="4" t="s">
        <v>0</v>
      </c>
      <c r="G73" s="4" t="s">
        <v>31</v>
      </c>
      <c r="H73" s="82" t="s">
        <v>2</v>
      </c>
      <c r="I73" s="5" t="s">
        <v>15</v>
      </c>
      <c r="J73" s="5" t="s">
        <v>3</v>
      </c>
      <c r="K73" s="5" t="s">
        <v>4</v>
      </c>
      <c r="L73" s="5" t="s">
        <v>5</v>
      </c>
      <c r="M73" s="5" t="s">
        <v>6</v>
      </c>
      <c r="N73" s="5" t="s">
        <v>7</v>
      </c>
      <c r="O73" s="5" t="s">
        <v>8</v>
      </c>
      <c r="P73" s="5" t="s">
        <v>25</v>
      </c>
      <c r="Q73" s="5" t="s">
        <v>26</v>
      </c>
      <c r="R73" s="5" t="s">
        <v>27</v>
      </c>
      <c r="S73" s="6" t="s">
        <v>9</v>
      </c>
      <c r="T73" s="6" t="s">
        <v>30</v>
      </c>
      <c r="U73" s="6" t="s">
        <v>29</v>
      </c>
    </row>
    <row r="74" spans="1:21" ht="14.4" customHeight="1" x14ac:dyDescent="0.25">
      <c r="A74" s="1"/>
      <c r="B74" s="97" t="s">
        <v>69</v>
      </c>
      <c r="C74" s="100">
        <v>4500458477</v>
      </c>
      <c r="D74" s="102" t="s">
        <v>74</v>
      </c>
      <c r="E74" s="52">
        <v>506896</v>
      </c>
      <c r="F74" s="12" t="s">
        <v>50</v>
      </c>
      <c r="G74" s="12" t="s">
        <v>105</v>
      </c>
      <c r="H74" s="104">
        <v>44524</v>
      </c>
      <c r="I74" s="7"/>
      <c r="J74" s="6"/>
      <c r="K74" s="6">
        <v>114</v>
      </c>
      <c r="L74" s="6">
        <v>209</v>
      </c>
      <c r="M74" s="6">
        <v>152</v>
      </c>
      <c r="N74" s="6">
        <v>143</v>
      </c>
      <c r="O74" s="6">
        <v>59</v>
      </c>
      <c r="P74" s="6"/>
      <c r="Q74" s="6"/>
      <c r="R74" s="6"/>
      <c r="S74" s="6">
        <f>SUM(K74:R74)</f>
        <v>677</v>
      </c>
      <c r="T74" s="15">
        <v>5.6</v>
      </c>
      <c r="U74" s="15">
        <f>T74*S74</f>
        <v>3791.2</v>
      </c>
    </row>
    <row r="75" spans="1:21" x14ac:dyDescent="0.25">
      <c r="A75" s="1"/>
      <c r="B75" s="98"/>
      <c r="C75" s="101"/>
      <c r="D75" s="103"/>
      <c r="E75" s="52">
        <v>506896</v>
      </c>
      <c r="F75" s="4" t="s">
        <v>51</v>
      </c>
      <c r="G75" s="12" t="s">
        <v>103</v>
      </c>
      <c r="H75" s="105"/>
      <c r="I75" s="7"/>
      <c r="J75" s="6"/>
      <c r="K75" s="6">
        <v>110</v>
      </c>
      <c r="L75" s="6">
        <v>278</v>
      </c>
      <c r="M75" s="6">
        <v>152</v>
      </c>
      <c r="N75" s="6">
        <v>176</v>
      </c>
      <c r="O75" s="6">
        <v>81</v>
      </c>
      <c r="P75" s="6"/>
      <c r="Q75" s="6"/>
      <c r="R75" s="6"/>
      <c r="S75" s="6">
        <f t="shared" ref="S75:S90" si="19">SUM(K75:R75)</f>
        <v>797</v>
      </c>
      <c r="T75" s="15">
        <v>5.84</v>
      </c>
      <c r="U75" s="15">
        <f t="shared" ref="U75:U90" si="20">T75*S75</f>
        <v>4654.4799999999996</v>
      </c>
    </row>
    <row r="76" spans="1:21" x14ac:dyDescent="0.25">
      <c r="A76" s="1"/>
      <c r="B76" s="98"/>
      <c r="C76" s="101"/>
      <c r="D76" s="103"/>
      <c r="E76" s="52">
        <v>506896</v>
      </c>
      <c r="F76" s="4" t="s">
        <v>52</v>
      </c>
      <c r="G76" s="12" t="s">
        <v>76</v>
      </c>
      <c r="H76" s="105"/>
      <c r="I76" s="7"/>
      <c r="J76" s="6"/>
      <c r="K76" s="6">
        <v>117</v>
      </c>
      <c r="L76" s="6">
        <v>355</v>
      </c>
      <c r="M76" s="6">
        <v>429</v>
      </c>
      <c r="N76" s="6">
        <v>243</v>
      </c>
      <c r="O76" s="6">
        <v>86</v>
      </c>
      <c r="P76" s="6"/>
      <c r="Q76" s="6"/>
      <c r="R76" s="6"/>
      <c r="S76" s="6">
        <f t="shared" si="19"/>
        <v>1230</v>
      </c>
      <c r="T76" s="15">
        <v>6.9</v>
      </c>
      <c r="U76" s="15">
        <f t="shared" si="20"/>
        <v>8487</v>
      </c>
    </row>
    <row r="77" spans="1:21" x14ac:dyDescent="0.25">
      <c r="A77" s="1"/>
      <c r="B77" s="98"/>
      <c r="C77" s="101"/>
      <c r="D77" s="103"/>
      <c r="E77" s="52">
        <v>506896</v>
      </c>
      <c r="F77" s="4" t="s">
        <v>53</v>
      </c>
      <c r="G77" s="12" t="s">
        <v>104</v>
      </c>
      <c r="H77" s="105"/>
      <c r="I77" s="7"/>
      <c r="J77" s="6"/>
      <c r="K77" s="6">
        <v>313</v>
      </c>
      <c r="L77" s="6">
        <v>829</v>
      </c>
      <c r="M77" s="6">
        <v>970</v>
      </c>
      <c r="N77" s="6">
        <v>627</v>
      </c>
      <c r="O77" s="6">
        <v>301</v>
      </c>
      <c r="P77" s="6"/>
      <c r="Q77" s="6"/>
      <c r="R77" s="6"/>
      <c r="S77" s="6">
        <f t="shared" si="19"/>
        <v>3040</v>
      </c>
      <c r="T77" s="15">
        <v>5.6</v>
      </c>
      <c r="U77" s="15">
        <f t="shared" si="20"/>
        <v>17024</v>
      </c>
    </row>
    <row r="78" spans="1:21" x14ac:dyDescent="0.25">
      <c r="A78" s="1"/>
      <c r="B78" s="98"/>
      <c r="C78" s="101"/>
      <c r="D78" s="103"/>
      <c r="E78" s="52">
        <v>506896</v>
      </c>
      <c r="F78" s="4" t="s">
        <v>54</v>
      </c>
      <c r="G78" s="12" t="s">
        <v>77</v>
      </c>
      <c r="H78" s="106"/>
      <c r="I78" s="7"/>
      <c r="J78" s="6"/>
      <c r="K78" s="6">
        <v>205</v>
      </c>
      <c r="L78" s="6">
        <v>620</v>
      </c>
      <c r="M78" s="6">
        <v>750</v>
      </c>
      <c r="N78" s="6">
        <v>424</v>
      </c>
      <c r="O78" s="6">
        <v>150</v>
      </c>
      <c r="P78" s="6"/>
      <c r="Q78" s="6"/>
      <c r="R78" s="6"/>
      <c r="S78" s="6">
        <f t="shared" si="19"/>
        <v>2149</v>
      </c>
      <c r="T78" s="15">
        <v>7.15</v>
      </c>
      <c r="U78" s="15">
        <f t="shared" si="20"/>
        <v>15365.35</v>
      </c>
    </row>
    <row r="79" spans="1:21" x14ac:dyDescent="0.25">
      <c r="A79" s="1"/>
      <c r="B79" s="98"/>
      <c r="C79" s="101"/>
      <c r="D79" s="103"/>
      <c r="E79" s="52">
        <v>506896</v>
      </c>
      <c r="F79" s="4" t="s">
        <v>55</v>
      </c>
      <c r="G79" s="12" t="s">
        <v>106</v>
      </c>
      <c r="H79" s="106"/>
      <c r="I79" s="7"/>
      <c r="J79" s="6"/>
      <c r="K79" s="6">
        <v>258</v>
      </c>
      <c r="L79" s="6">
        <v>645</v>
      </c>
      <c r="M79" s="6">
        <v>763</v>
      </c>
      <c r="N79" s="6">
        <v>492</v>
      </c>
      <c r="O79" s="6">
        <v>161</v>
      </c>
      <c r="P79" s="6"/>
      <c r="Q79" s="6"/>
      <c r="R79" s="6"/>
      <c r="S79" s="6">
        <f t="shared" si="19"/>
        <v>2319</v>
      </c>
      <c r="T79" s="15">
        <v>5.84</v>
      </c>
      <c r="U79" s="15">
        <f t="shared" si="20"/>
        <v>13542.96</v>
      </c>
    </row>
    <row r="80" spans="1:21" x14ac:dyDescent="0.25">
      <c r="A80" s="1"/>
      <c r="B80" s="98"/>
      <c r="C80" s="101"/>
      <c r="D80" s="103"/>
      <c r="E80" s="52">
        <v>506896</v>
      </c>
      <c r="F80" s="4" t="s">
        <v>56</v>
      </c>
      <c r="G80" s="12" t="s">
        <v>75</v>
      </c>
      <c r="H80" s="106"/>
      <c r="I80" s="7"/>
      <c r="J80" s="6"/>
      <c r="K80" s="6">
        <v>95</v>
      </c>
      <c r="L80" s="6">
        <v>287</v>
      </c>
      <c r="M80" s="6">
        <v>348</v>
      </c>
      <c r="N80" s="6">
        <v>197</v>
      </c>
      <c r="O80" s="6">
        <v>70</v>
      </c>
      <c r="P80" s="6"/>
      <c r="Q80" s="6"/>
      <c r="R80" s="6"/>
      <c r="S80" s="6">
        <f t="shared" si="19"/>
        <v>997</v>
      </c>
      <c r="T80" s="15">
        <v>6.9</v>
      </c>
      <c r="U80" s="15">
        <f t="shared" si="20"/>
        <v>6879.3</v>
      </c>
    </row>
    <row r="81" spans="1:21" x14ac:dyDescent="0.25">
      <c r="A81" s="1"/>
      <c r="B81" s="98"/>
      <c r="C81" s="101"/>
      <c r="D81" s="103"/>
      <c r="E81" s="52">
        <v>507209</v>
      </c>
      <c r="F81" s="4" t="s">
        <v>57</v>
      </c>
      <c r="G81" s="12" t="s">
        <v>81</v>
      </c>
      <c r="H81" s="106"/>
      <c r="I81" s="7"/>
      <c r="J81" s="6"/>
      <c r="K81" s="6">
        <v>112</v>
      </c>
      <c r="L81" s="6">
        <v>340</v>
      </c>
      <c r="M81" s="6">
        <v>411</v>
      </c>
      <c r="N81" s="6">
        <v>232</v>
      </c>
      <c r="O81" s="6">
        <v>82</v>
      </c>
      <c r="P81" s="6"/>
      <c r="Q81" s="6"/>
      <c r="R81" s="6"/>
      <c r="S81" s="6">
        <f t="shared" si="19"/>
        <v>1177</v>
      </c>
      <c r="T81" s="15">
        <v>5.82</v>
      </c>
      <c r="U81" s="15">
        <f t="shared" si="20"/>
        <v>6850.14</v>
      </c>
    </row>
    <row r="82" spans="1:21" x14ac:dyDescent="0.25">
      <c r="A82" s="1"/>
      <c r="B82" s="98"/>
      <c r="C82" s="101"/>
      <c r="D82" s="103"/>
      <c r="E82" s="52">
        <v>507209</v>
      </c>
      <c r="F82" s="4" t="s">
        <v>58</v>
      </c>
      <c r="G82" s="12" t="s">
        <v>84</v>
      </c>
      <c r="H82" s="106"/>
      <c r="I82" s="7"/>
      <c r="J82" s="6"/>
      <c r="K82" s="6">
        <v>125</v>
      </c>
      <c r="L82" s="6">
        <v>380</v>
      </c>
      <c r="M82" s="6">
        <v>459</v>
      </c>
      <c r="N82" s="6">
        <v>260</v>
      </c>
      <c r="O82" s="6">
        <v>92</v>
      </c>
      <c r="P82" s="6"/>
      <c r="Q82" s="6"/>
      <c r="R82" s="6"/>
      <c r="S82" s="6">
        <f t="shared" si="19"/>
        <v>1316</v>
      </c>
      <c r="T82" s="15">
        <v>6.45</v>
      </c>
      <c r="U82" s="15">
        <f t="shared" si="20"/>
        <v>8488.2000000000007</v>
      </c>
    </row>
    <row r="83" spans="1:21" x14ac:dyDescent="0.25">
      <c r="A83" s="1"/>
      <c r="B83" s="98"/>
      <c r="C83" s="101"/>
      <c r="D83" s="103"/>
      <c r="E83" s="52">
        <v>507209</v>
      </c>
      <c r="F83" s="4" t="s">
        <v>59</v>
      </c>
      <c r="G83" s="12" t="s">
        <v>83</v>
      </c>
      <c r="H83" s="106"/>
      <c r="I83" s="7"/>
      <c r="J83" s="6"/>
      <c r="K83" s="6">
        <v>189</v>
      </c>
      <c r="L83" s="6">
        <v>573</v>
      </c>
      <c r="M83" s="6">
        <v>693</v>
      </c>
      <c r="N83" s="6">
        <v>392</v>
      </c>
      <c r="O83" s="6">
        <v>139</v>
      </c>
      <c r="P83" s="6"/>
      <c r="Q83" s="6"/>
      <c r="R83" s="6"/>
      <c r="S83" s="6">
        <f t="shared" si="19"/>
        <v>1986</v>
      </c>
      <c r="T83" s="15">
        <v>5.82</v>
      </c>
      <c r="U83" s="15">
        <f t="shared" si="20"/>
        <v>11558.52</v>
      </c>
    </row>
    <row r="84" spans="1:21" x14ac:dyDescent="0.25">
      <c r="A84" s="1"/>
      <c r="B84" s="98"/>
      <c r="C84" s="101"/>
      <c r="D84" s="103"/>
      <c r="E84" s="52">
        <v>507209</v>
      </c>
      <c r="F84" s="4" t="s">
        <v>61</v>
      </c>
      <c r="G84" s="12" t="s">
        <v>78</v>
      </c>
      <c r="H84" s="106"/>
      <c r="I84" s="7"/>
      <c r="J84" s="6"/>
      <c r="K84" s="6">
        <v>606</v>
      </c>
      <c r="L84" s="6">
        <v>1835</v>
      </c>
      <c r="M84" s="6">
        <v>2219</v>
      </c>
      <c r="N84" s="6">
        <v>1256</v>
      </c>
      <c r="O84" s="6">
        <v>444</v>
      </c>
      <c r="P84" s="6"/>
      <c r="Q84" s="6"/>
      <c r="R84" s="6"/>
      <c r="S84" s="6">
        <f t="shared" si="19"/>
        <v>6360</v>
      </c>
      <c r="T84" s="15">
        <v>5.9</v>
      </c>
      <c r="U84" s="15">
        <f t="shared" si="20"/>
        <v>37524</v>
      </c>
    </row>
    <row r="85" spans="1:21" x14ac:dyDescent="0.25">
      <c r="A85" s="1"/>
      <c r="B85" s="98"/>
      <c r="C85" s="101"/>
      <c r="D85" s="103"/>
      <c r="E85" s="52">
        <v>507209</v>
      </c>
      <c r="F85" s="4" t="s">
        <v>70</v>
      </c>
      <c r="G85" s="12" t="s">
        <v>85</v>
      </c>
      <c r="H85" s="106"/>
      <c r="I85" s="7"/>
      <c r="J85" s="6"/>
      <c r="K85" s="6">
        <v>119</v>
      </c>
      <c r="L85" s="6">
        <v>360</v>
      </c>
      <c r="M85" s="6">
        <v>435</v>
      </c>
      <c r="N85" s="6">
        <v>246</v>
      </c>
      <c r="O85" s="6">
        <v>87</v>
      </c>
      <c r="P85" s="6"/>
      <c r="Q85" s="6"/>
      <c r="R85" s="6"/>
      <c r="S85" s="6">
        <f t="shared" si="19"/>
        <v>1247</v>
      </c>
      <c r="T85" s="15">
        <v>5.95</v>
      </c>
      <c r="U85" s="15">
        <f t="shared" si="20"/>
        <v>7419.6500000000005</v>
      </c>
    </row>
    <row r="86" spans="1:21" x14ac:dyDescent="0.25">
      <c r="A86" s="1"/>
      <c r="B86" s="98"/>
      <c r="C86" s="101"/>
      <c r="D86" s="103"/>
      <c r="E86" s="52">
        <v>507209</v>
      </c>
      <c r="F86" s="4" t="s">
        <v>62</v>
      </c>
      <c r="G86" s="12" t="s">
        <v>79</v>
      </c>
      <c r="H86" s="106"/>
      <c r="I86" s="7"/>
      <c r="J86" s="6"/>
      <c r="K86" s="6">
        <v>111</v>
      </c>
      <c r="L86" s="6">
        <v>335</v>
      </c>
      <c r="M86" s="6">
        <v>405</v>
      </c>
      <c r="N86" s="6">
        <v>229</v>
      </c>
      <c r="O86" s="6">
        <v>81</v>
      </c>
      <c r="P86" s="6"/>
      <c r="Q86" s="6"/>
      <c r="R86" s="6"/>
      <c r="S86" s="6">
        <f t="shared" si="19"/>
        <v>1161</v>
      </c>
      <c r="T86" s="15">
        <v>5.82</v>
      </c>
      <c r="U86" s="15">
        <f t="shared" si="20"/>
        <v>6757.02</v>
      </c>
    </row>
    <row r="87" spans="1:21" x14ac:dyDescent="0.25">
      <c r="A87" s="1"/>
      <c r="B87" s="98"/>
      <c r="C87" s="101"/>
      <c r="D87" s="103"/>
      <c r="E87" s="52">
        <v>507209</v>
      </c>
      <c r="F87" s="4" t="s">
        <v>71</v>
      </c>
      <c r="G87" s="12" t="s">
        <v>86</v>
      </c>
      <c r="H87" s="106"/>
      <c r="I87" s="7"/>
      <c r="J87" s="6"/>
      <c r="K87" s="6">
        <v>28</v>
      </c>
      <c r="L87" s="6">
        <v>85</v>
      </c>
      <c r="M87" s="6">
        <v>102</v>
      </c>
      <c r="N87" s="6">
        <v>58</v>
      </c>
      <c r="O87" s="6">
        <v>20</v>
      </c>
      <c r="P87" s="6"/>
      <c r="Q87" s="6"/>
      <c r="R87" s="6"/>
      <c r="S87" s="6">
        <f t="shared" si="19"/>
        <v>293</v>
      </c>
      <c r="T87" s="15">
        <v>5.82</v>
      </c>
      <c r="U87" s="15">
        <f t="shared" si="20"/>
        <v>1705.26</v>
      </c>
    </row>
    <row r="88" spans="1:21" x14ac:dyDescent="0.25">
      <c r="A88" s="1"/>
      <c r="B88" s="98"/>
      <c r="C88" s="101"/>
      <c r="D88" s="103"/>
      <c r="E88" s="52">
        <v>507209</v>
      </c>
      <c r="F88" s="4" t="s">
        <v>72</v>
      </c>
      <c r="G88" s="12" t="s">
        <v>80</v>
      </c>
      <c r="H88" s="106"/>
      <c r="I88" s="7"/>
      <c r="J88" s="6"/>
      <c r="K88" s="6">
        <v>28</v>
      </c>
      <c r="L88" s="6">
        <v>85</v>
      </c>
      <c r="M88" s="6">
        <v>103</v>
      </c>
      <c r="N88" s="6">
        <v>58</v>
      </c>
      <c r="O88" s="6">
        <v>21</v>
      </c>
      <c r="P88" s="6"/>
      <c r="Q88" s="6"/>
      <c r="R88" s="6"/>
      <c r="S88" s="6">
        <f t="shared" si="19"/>
        <v>295</v>
      </c>
      <c r="T88" s="15">
        <v>5.95</v>
      </c>
      <c r="U88" s="15">
        <f t="shared" si="20"/>
        <v>1755.25</v>
      </c>
    </row>
    <row r="89" spans="1:21" x14ac:dyDescent="0.25">
      <c r="A89" s="1"/>
      <c r="B89" s="98"/>
      <c r="C89" s="101"/>
      <c r="D89" s="103"/>
      <c r="E89" s="52">
        <v>507209</v>
      </c>
      <c r="F89" s="4" t="s">
        <v>73</v>
      </c>
      <c r="G89" s="12" t="s">
        <v>82</v>
      </c>
      <c r="H89" s="106"/>
      <c r="I89" s="7"/>
      <c r="J89" s="6"/>
      <c r="K89" s="6">
        <v>60</v>
      </c>
      <c r="L89" s="6">
        <v>181</v>
      </c>
      <c r="M89" s="6">
        <v>219</v>
      </c>
      <c r="N89" s="6">
        <v>124</v>
      </c>
      <c r="O89" s="6">
        <v>44</v>
      </c>
      <c r="P89" s="6"/>
      <c r="Q89" s="6"/>
      <c r="R89" s="6"/>
      <c r="S89" s="6">
        <f t="shared" si="19"/>
        <v>628</v>
      </c>
      <c r="T89" s="15">
        <v>5.82</v>
      </c>
      <c r="U89" s="15">
        <f t="shared" si="20"/>
        <v>3654.96</v>
      </c>
    </row>
    <row r="90" spans="1:21" x14ac:dyDescent="0.25">
      <c r="A90" s="1"/>
      <c r="B90" s="98"/>
      <c r="C90" s="101"/>
      <c r="D90" s="103"/>
      <c r="E90" s="52">
        <v>507209</v>
      </c>
      <c r="F90" s="4" t="s">
        <v>60</v>
      </c>
      <c r="G90" s="12" t="s">
        <v>87</v>
      </c>
      <c r="H90" s="106"/>
      <c r="I90" s="7"/>
      <c r="J90" s="6"/>
      <c r="K90" s="6">
        <v>162</v>
      </c>
      <c r="L90" s="6">
        <v>491</v>
      </c>
      <c r="M90" s="6">
        <v>593</v>
      </c>
      <c r="N90" s="6">
        <v>336</v>
      </c>
      <c r="O90" s="6">
        <v>119</v>
      </c>
      <c r="P90" s="6"/>
      <c r="Q90" s="6"/>
      <c r="R90" s="6"/>
      <c r="S90" s="6">
        <f t="shared" si="19"/>
        <v>1701</v>
      </c>
      <c r="T90" s="15">
        <v>5.9</v>
      </c>
      <c r="U90" s="15">
        <f t="shared" si="20"/>
        <v>10035.900000000001</v>
      </c>
    </row>
    <row r="91" spans="1:21" x14ac:dyDescent="0.25">
      <c r="A91" s="1"/>
      <c r="B91" s="98"/>
      <c r="C91" s="101"/>
      <c r="D91" s="9"/>
      <c r="E91" s="53" t="s">
        <v>9</v>
      </c>
      <c r="F91" s="8"/>
      <c r="G91" s="8"/>
      <c r="H91" s="106"/>
      <c r="I91" s="9">
        <f>SUM(I80:I80)</f>
        <v>0</v>
      </c>
      <c r="J91" s="10"/>
      <c r="K91" s="10">
        <f>SUM(K74:K90)</f>
        <v>2752</v>
      </c>
      <c r="L91" s="10">
        <f>SUM(L74:L90)</f>
        <v>7888</v>
      </c>
      <c r="M91" s="10">
        <f>SUM(M74:M90)</f>
        <v>9203</v>
      </c>
      <c r="N91" s="10">
        <f>SUM(N74:N90)</f>
        <v>5493</v>
      </c>
      <c r="O91" s="10">
        <f>SUM(O74:O90)</f>
        <v>2037</v>
      </c>
      <c r="P91" s="10">
        <f>SUM(P74:P81)</f>
        <v>0</v>
      </c>
      <c r="Q91" s="10">
        <f>SUM(Q74:Q81)</f>
        <v>0</v>
      </c>
      <c r="R91" s="10">
        <f>SUM(R74:R81)</f>
        <v>0</v>
      </c>
      <c r="S91" s="10">
        <f>SUM(S74:S90)</f>
        <v>27373</v>
      </c>
      <c r="T91" s="10"/>
      <c r="U91" s="10">
        <f>SUM(U74:U90)</f>
        <v>165493.18999999997</v>
      </c>
    </row>
    <row r="92" spans="1:21" x14ac:dyDescent="0.25">
      <c r="A92" s="1"/>
      <c r="B92" s="98"/>
      <c r="C92" s="101"/>
      <c r="D92" s="102" t="s">
        <v>88</v>
      </c>
      <c r="E92" s="52">
        <v>529692</v>
      </c>
      <c r="F92" s="12" t="s">
        <v>50</v>
      </c>
      <c r="G92" s="12" t="s">
        <v>101</v>
      </c>
      <c r="H92" s="106"/>
      <c r="I92" s="7"/>
      <c r="J92" s="6"/>
      <c r="K92" s="6"/>
      <c r="L92" s="6"/>
      <c r="M92" s="6"/>
      <c r="N92" s="6"/>
      <c r="O92" s="6"/>
      <c r="P92" s="6"/>
      <c r="Q92" s="6"/>
      <c r="R92" s="6"/>
      <c r="S92" s="6">
        <f t="shared" ref="S92:S104" si="21">SUM(K92:R92)</f>
        <v>0</v>
      </c>
      <c r="T92" s="15">
        <v>6.03</v>
      </c>
      <c r="U92" s="15">
        <f t="shared" ref="U92:U104" si="22">T92*S92</f>
        <v>0</v>
      </c>
    </row>
    <row r="93" spans="1:21" x14ac:dyDescent="0.25">
      <c r="A93" s="1"/>
      <c r="B93" s="98"/>
      <c r="C93" s="101"/>
      <c r="D93" s="103"/>
      <c r="E93" s="52">
        <v>529692</v>
      </c>
      <c r="F93" s="4" t="s">
        <v>51</v>
      </c>
      <c r="G93" s="12" t="s">
        <v>98</v>
      </c>
      <c r="H93" s="106"/>
      <c r="I93" s="7"/>
      <c r="J93" s="6"/>
      <c r="K93" s="6"/>
      <c r="L93" s="6"/>
      <c r="M93" s="6"/>
      <c r="N93" s="6"/>
      <c r="O93" s="6"/>
      <c r="P93" s="6"/>
      <c r="Q93" s="6"/>
      <c r="R93" s="6"/>
      <c r="S93" s="6">
        <f t="shared" si="21"/>
        <v>0</v>
      </c>
      <c r="T93" s="15">
        <v>6.29</v>
      </c>
      <c r="U93" s="15">
        <f t="shared" si="22"/>
        <v>0</v>
      </c>
    </row>
    <row r="94" spans="1:21" x14ac:dyDescent="0.25">
      <c r="A94" s="1"/>
      <c r="B94" s="98"/>
      <c r="C94" s="101"/>
      <c r="D94" s="103"/>
      <c r="E94" s="52">
        <v>529692</v>
      </c>
      <c r="F94" s="4" t="s">
        <v>52</v>
      </c>
      <c r="G94" s="12" t="s">
        <v>97</v>
      </c>
      <c r="H94" s="106"/>
      <c r="I94" s="7"/>
      <c r="J94" s="6"/>
      <c r="K94" s="6"/>
      <c r="L94" s="6"/>
      <c r="M94" s="6"/>
      <c r="N94" s="6"/>
      <c r="O94" s="6"/>
      <c r="P94" s="6"/>
      <c r="Q94" s="6"/>
      <c r="R94" s="6"/>
      <c r="S94" s="6">
        <f t="shared" si="21"/>
        <v>0</v>
      </c>
      <c r="T94" s="15">
        <v>7.42</v>
      </c>
      <c r="U94" s="15">
        <f t="shared" si="22"/>
        <v>0</v>
      </c>
    </row>
    <row r="95" spans="1:21" x14ac:dyDescent="0.25">
      <c r="A95" s="1"/>
      <c r="B95" s="98"/>
      <c r="C95" s="101"/>
      <c r="D95" s="103"/>
      <c r="E95" s="52">
        <v>529692</v>
      </c>
      <c r="F95" s="4" t="s">
        <v>53</v>
      </c>
      <c r="G95" s="12" t="s">
        <v>100</v>
      </c>
      <c r="H95" s="106"/>
      <c r="I95" s="7"/>
      <c r="J95" s="6"/>
      <c r="K95" s="6"/>
      <c r="L95" s="6"/>
      <c r="M95" s="6"/>
      <c r="N95" s="6"/>
      <c r="O95" s="6"/>
      <c r="P95" s="6">
        <v>136</v>
      </c>
      <c r="Q95" s="6">
        <v>112</v>
      </c>
      <c r="R95" s="6">
        <v>34</v>
      </c>
      <c r="S95" s="6">
        <f t="shared" si="21"/>
        <v>282</v>
      </c>
      <c r="T95" s="15">
        <v>6.03</v>
      </c>
      <c r="U95" s="15">
        <f t="shared" si="22"/>
        <v>1700.46</v>
      </c>
    </row>
    <row r="96" spans="1:21" x14ac:dyDescent="0.25">
      <c r="A96" s="1"/>
      <c r="B96" s="98"/>
      <c r="C96" s="101"/>
      <c r="D96" s="103"/>
      <c r="E96" s="52">
        <v>529692</v>
      </c>
      <c r="F96" s="4" t="s">
        <v>54</v>
      </c>
      <c r="G96" s="12" t="s">
        <v>99</v>
      </c>
      <c r="H96" s="106"/>
      <c r="I96" s="7"/>
      <c r="J96" s="6"/>
      <c r="K96" s="6"/>
      <c r="L96" s="6"/>
      <c r="M96" s="6"/>
      <c r="N96" s="6"/>
      <c r="O96" s="6"/>
      <c r="P96" s="6"/>
      <c r="Q96" s="6"/>
      <c r="R96" s="6"/>
      <c r="S96" s="6">
        <f t="shared" si="21"/>
        <v>0</v>
      </c>
      <c r="T96" s="15">
        <v>7.63</v>
      </c>
      <c r="U96" s="15">
        <f t="shared" si="22"/>
        <v>0</v>
      </c>
    </row>
    <row r="97" spans="1:21" x14ac:dyDescent="0.25">
      <c r="A97" s="1"/>
      <c r="B97" s="98"/>
      <c r="C97" s="101"/>
      <c r="D97" s="103"/>
      <c r="E97" s="52">
        <v>529692</v>
      </c>
      <c r="F97" s="4" t="s">
        <v>55</v>
      </c>
      <c r="G97" s="12" t="s">
        <v>102</v>
      </c>
      <c r="H97" s="106"/>
      <c r="I97" s="7"/>
      <c r="J97" s="6"/>
      <c r="K97" s="6"/>
      <c r="L97" s="6"/>
      <c r="M97" s="6"/>
      <c r="N97" s="6"/>
      <c r="O97" s="6"/>
      <c r="P97" s="6"/>
      <c r="Q97" s="6"/>
      <c r="R97" s="6"/>
      <c r="S97" s="6">
        <f t="shared" si="21"/>
        <v>0</v>
      </c>
      <c r="T97" s="15">
        <v>6.29</v>
      </c>
      <c r="U97" s="15">
        <f t="shared" si="22"/>
        <v>0</v>
      </c>
    </row>
    <row r="98" spans="1:21" x14ac:dyDescent="0.25">
      <c r="A98" s="1"/>
      <c r="B98" s="98"/>
      <c r="C98" s="101"/>
      <c r="D98" s="103"/>
      <c r="E98" s="52">
        <v>529692</v>
      </c>
      <c r="F98" s="4" t="s">
        <v>56</v>
      </c>
      <c r="G98" s="12" t="s">
        <v>96</v>
      </c>
      <c r="H98" s="106"/>
      <c r="I98" s="7"/>
      <c r="J98" s="6"/>
      <c r="K98" s="6"/>
      <c r="L98" s="6"/>
      <c r="M98" s="6"/>
      <c r="N98" s="6"/>
      <c r="O98" s="6"/>
      <c r="P98" s="6"/>
      <c r="Q98" s="6"/>
      <c r="R98" s="6"/>
      <c r="S98" s="6">
        <f t="shared" si="21"/>
        <v>0</v>
      </c>
      <c r="T98" s="15">
        <v>7.4</v>
      </c>
      <c r="U98" s="15">
        <f t="shared" si="22"/>
        <v>0</v>
      </c>
    </row>
    <row r="99" spans="1:21" x14ac:dyDescent="0.25">
      <c r="A99" s="1"/>
      <c r="B99" s="98"/>
      <c r="C99" s="101"/>
      <c r="D99" s="103"/>
      <c r="E99" s="52">
        <v>529688</v>
      </c>
      <c r="F99" s="4" t="s">
        <v>92</v>
      </c>
      <c r="G99" s="12" t="s">
        <v>93</v>
      </c>
      <c r="H99" s="106"/>
      <c r="I99" s="7"/>
      <c r="J99" s="6"/>
      <c r="K99" s="6"/>
      <c r="L99" s="6"/>
      <c r="M99" s="6"/>
      <c r="N99" s="6"/>
      <c r="O99" s="6"/>
      <c r="P99" s="6"/>
      <c r="Q99" s="6"/>
      <c r="R99" s="6"/>
      <c r="S99" s="6">
        <f t="shared" si="21"/>
        <v>0</v>
      </c>
      <c r="T99" s="15">
        <v>6.27</v>
      </c>
      <c r="U99" s="15">
        <f t="shared" si="22"/>
        <v>0</v>
      </c>
    </row>
    <row r="100" spans="1:21" x14ac:dyDescent="0.25">
      <c r="A100" s="1"/>
      <c r="B100" s="98"/>
      <c r="C100" s="101"/>
      <c r="D100" s="103"/>
      <c r="E100" s="52">
        <v>529688</v>
      </c>
      <c r="F100" s="4" t="s">
        <v>58</v>
      </c>
      <c r="G100" s="12" t="s">
        <v>95</v>
      </c>
      <c r="H100" s="106"/>
      <c r="I100" s="7"/>
      <c r="J100" s="6"/>
      <c r="K100" s="6"/>
      <c r="L100" s="6"/>
      <c r="M100" s="6"/>
      <c r="N100" s="6"/>
      <c r="O100" s="6"/>
      <c r="P100" s="6"/>
      <c r="Q100" s="6"/>
      <c r="R100" s="6"/>
      <c r="S100" s="6">
        <f t="shared" si="21"/>
        <v>0</v>
      </c>
      <c r="T100" s="15">
        <v>6.95</v>
      </c>
      <c r="U100" s="15">
        <f t="shared" si="22"/>
        <v>0</v>
      </c>
    </row>
    <row r="101" spans="1:21" x14ac:dyDescent="0.25">
      <c r="A101" s="1"/>
      <c r="B101" s="98"/>
      <c r="C101" s="101"/>
      <c r="D101" s="103"/>
      <c r="E101" s="52">
        <v>529688</v>
      </c>
      <c r="F101" s="4" t="s">
        <v>59</v>
      </c>
      <c r="G101" s="12" t="s">
        <v>94</v>
      </c>
      <c r="H101" s="106"/>
      <c r="I101" s="7"/>
      <c r="J101" s="6"/>
      <c r="K101" s="6"/>
      <c r="L101" s="6"/>
      <c r="M101" s="6"/>
      <c r="N101" s="6"/>
      <c r="O101" s="6"/>
      <c r="P101" s="6"/>
      <c r="Q101" s="6"/>
      <c r="R101" s="6"/>
      <c r="S101" s="6">
        <f t="shared" si="21"/>
        <v>0</v>
      </c>
      <c r="T101" s="15">
        <v>6.27</v>
      </c>
      <c r="U101" s="15">
        <f t="shared" si="22"/>
        <v>0</v>
      </c>
    </row>
    <row r="102" spans="1:21" x14ac:dyDescent="0.25">
      <c r="A102" s="1"/>
      <c r="B102" s="98"/>
      <c r="C102" s="101"/>
      <c r="D102" s="103"/>
      <c r="E102" s="52">
        <v>529688</v>
      </c>
      <c r="F102" s="4" t="s">
        <v>61</v>
      </c>
      <c r="G102" s="12" t="s">
        <v>90</v>
      </c>
      <c r="H102" s="106"/>
      <c r="I102" s="7"/>
      <c r="J102" s="6"/>
      <c r="K102" s="6"/>
      <c r="L102" s="6"/>
      <c r="M102" s="6"/>
      <c r="N102" s="6"/>
      <c r="O102" s="6"/>
      <c r="P102" s="6"/>
      <c r="Q102" s="6"/>
      <c r="R102" s="6"/>
      <c r="S102" s="6">
        <f t="shared" si="21"/>
        <v>0</v>
      </c>
      <c r="T102" s="15">
        <v>6.35</v>
      </c>
      <c r="U102" s="15">
        <f t="shared" si="22"/>
        <v>0</v>
      </c>
    </row>
    <row r="103" spans="1:21" x14ac:dyDescent="0.25">
      <c r="A103" s="1"/>
      <c r="B103" s="98"/>
      <c r="C103" s="101"/>
      <c r="D103" s="103"/>
      <c r="E103" s="52">
        <v>529688</v>
      </c>
      <c r="F103" s="4" t="s">
        <v>70</v>
      </c>
      <c r="G103" s="12" t="s">
        <v>107</v>
      </c>
      <c r="H103" s="106"/>
      <c r="I103" s="7"/>
      <c r="J103" s="6"/>
      <c r="K103" s="6"/>
      <c r="L103" s="6"/>
      <c r="M103" s="6"/>
      <c r="N103" s="6"/>
      <c r="O103" s="6"/>
      <c r="P103" s="6"/>
      <c r="Q103" s="6"/>
      <c r="R103" s="6"/>
      <c r="S103" s="6">
        <f t="shared" si="21"/>
        <v>0</v>
      </c>
      <c r="T103" s="15"/>
      <c r="U103" s="15">
        <f t="shared" si="22"/>
        <v>0</v>
      </c>
    </row>
    <row r="104" spans="1:21" x14ac:dyDescent="0.25">
      <c r="A104" s="1"/>
      <c r="B104" s="98"/>
      <c r="C104" s="101"/>
      <c r="D104" s="103"/>
      <c r="E104" s="52">
        <v>529688</v>
      </c>
      <c r="F104" s="4" t="s">
        <v>62</v>
      </c>
      <c r="G104" s="12" t="s">
        <v>91</v>
      </c>
      <c r="H104" s="106"/>
      <c r="I104" s="7"/>
      <c r="J104" s="6"/>
      <c r="K104" s="6"/>
      <c r="L104" s="6"/>
      <c r="M104" s="6"/>
      <c r="N104" s="6"/>
      <c r="O104" s="6"/>
      <c r="P104" s="6"/>
      <c r="Q104" s="6"/>
      <c r="R104" s="6"/>
      <c r="S104" s="6">
        <f t="shared" si="21"/>
        <v>0</v>
      </c>
      <c r="T104" s="15">
        <v>6.27</v>
      </c>
      <c r="U104" s="15">
        <f t="shared" si="22"/>
        <v>0</v>
      </c>
    </row>
    <row r="105" spans="1:21" x14ac:dyDescent="0.25">
      <c r="A105" s="1"/>
      <c r="B105" s="98"/>
      <c r="C105" s="9" t="s">
        <v>10</v>
      </c>
      <c r="D105" s="9"/>
      <c r="E105" s="53" t="s">
        <v>9</v>
      </c>
      <c r="F105" s="8"/>
      <c r="G105" s="8"/>
      <c r="H105" s="83" t="s">
        <v>11</v>
      </c>
      <c r="I105" s="9"/>
      <c r="J105" s="10">
        <f>SUM(J74:J104)</f>
        <v>0</v>
      </c>
      <c r="K105" s="10">
        <f t="shared" ref="K105:S105" si="23">SUM(K92:K104)</f>
        <v>0</v>
      </c>
      <c r="L105" s="10">
        <f t="shared" si="23"/>
        <v>0</v>
      </c>
      <c r="M105" s="10">
        <f t="shared" si="23"/>
        <v>0</v>
      </c>
      <c r="N105" s="10">
        <f t="shared" si="23"/>
        <v>0</v>
      </c>
      <c r="O105" s="10">
        <f t="shared" si="23"/>
        <v>0</v>
      </c>
      <c r="P105" s="10">
        <f t="shared" si="23"/>
        <v>136</v>
      </c>
      <c r="Q105" s="10">
        <f t="shared" si="23"/>
        <v>112</v>
      </c>
      <c r="R105" s="10">
        <f t="shared" si="23"/>
        <v>34</v>
      </c>
      <c r="S105" s="10">
        <f t="shared" si="23"/>
        <v>282</v>
      </c>
      <c r="T105" s="10"/>
      <c r="U105" s="23">
        <f>SUM(U92:U104)</f>
        <v>1700.46</v>
      </c>
    </row>
    <row r="106" spans="1:21" x14ac:dyDescent="0.25">
      <c r="A106" s="1"/>
      <c r="B106" s="99"/>
      <c r="C106" s="14"/>
      <c r="D106" s="14"/>
      <c r="E106" s="16"/>
      <c r="F106" s="16" t="s">
        <v>13</v>
      </c>
      <c r="G106" s="16" t="s">
        <v>13</v>
      </c>
      <c r="H106" s="84"/>
      <c r="I106" s="13">
        <f>SUM(I105)</f>
        <v>0</v>
      </c>
      <c r="J106" s="13">
        <f t="shared" ref="J106" si="24">SUM(J105)</f>
        <v>0</v>
      </c>
      <c r="K106" s="17">
        <f t="shared" ref="K106:U106" si="25">SUM(K105,K91)</f>
        <v>2752</v>
      </c>
      <c r="L106" s="17">
        <f t="shared" si="25"/>
        <v>7888</v>
      </c>
      <c r="M106" s="17">
        <f t="shared" si="25"/>
        <v>9203</v>
      </c>
      <c r="N106" s="17">
        <f t="shared" si="25"/>
        <v>5493</v>
      </c>
      <c r="O106" s="17">
        <f t="shared" si="25"/>
        <v>2037</v>
      </c>
      <c r="P106" s="17">
        <f t="shared" si="25"/>
        <v>136</v>
      </c>
      <c r="Q106" s="17">
        <f t="shared" si="25"/>
        <v>112</v>
      </c>
      <c r="R106" s="17">
        <f t="shared" si="25"/>
        <v>34</v>
      </c>
      <c r="S106" s="17">
        <f t="shared" si="25"/>
        <v>27655</v>
      </c>
      <c r="T106" s="13">
        <f t="shared" si="25"/>
        <v>0</v>
      </c>
      <c r="U106" s="24">
        <f t="shared" si="25"/>
        <v>167193.64999999997</v>
      </c>
    </row>
    <row r="107" spans="1:21" ht="13.5" customHeight="1" x14ac:dyDescent="0.25">
      <c r="A107" s="1"/>
      <c r="B107" s="3"/>
      <c r="C107" s="1"/>
      <c r="D107" s="1"/>
      <c r="E107" s="51"/>
      <c r="F107" s="1"/>
      <c r="G107" s="1"/>
      <c r="H107" s="8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x14ac:dyDescent="0.25">
      <c r="A108" s="1"/>
      <c r="B108" s="4" t="s">
        <v>12</v>
      </c>
      <c r="C108" s="5" t="s">
        <v>1</v>
      </c>
      <c r="D108" s="5" t="s">
        <v>16</v>
      </c>
      <c r="E108" s="52" t="s">
        <v>89</v>
      </c>
      <c r="F108" s="4" t="s">
        <v>0</v>
      </c>
      <c r="G108" s="4" t="s">
        <v>31</v>
      </c>
      <c r="H108" s="82" t="s">
        <v>2</v>
      </c>
      <c r="I108" s="5" t="s">
        <v>15</v>
      </c>
      <c r="J108" s="5" t="s">
        <v>3</v>
      </c>
      <c r="K108" s="5" t="s">
        <v>4</v>
      </c>
      <c r="L108" s="5" t="s">
        <v>5</v>
      </c>
      <c r="M108" s="5" t="s">
        <v>6</v>
      </c>
      <c r="N108" s="5" t="s">
        <v>7</v>
      </c>
      <c r="O108" s="5" t="s">
        <v>8</v>
      </c>
      <c r="P108" s="5" t="s">
        <v>25</v>
      </c>
      <c r="Q108" s="5" t="s">
        <v>26</v>
      </c>
      <c r="R108" s="5" t="s">
        <v>27</v>
      </c>
      <c r="S108" s="6" t="s">
        <v>9</v>
      </c>
      <c r="T108" s="6" t="s">
        <v>30</v>
      </c>
      <c r="U108" s="6" t="s">
        <v>29</v>
      </c>
    </row>
    <row r="109" spans="1:21" ht="14.4" customHeight="1" x14ac:dyDescent="0.25">
      <c r="A109" s="1"/>
      <c r="B109" s="97" t="s">
        <v>69</v>
      </c>
      <c r="C109" s="100">
        <v>4500458531</v>
      </c>
      <c r="D109" s="102" t="s">
        <v>74</v>
      </c>
      <c r="E109" s="52">
        <v>506896</v>
      </c>
      <c r="F109" s="12" t="s">
        <v>50</v>
      </c>
      <c r="G109" s="12" t="s">
        <v>105</v>
      </c>
      <c r="H109" s="104">
        <v>44549</v>
      </c>
      <c r="I109" s="7"/>
      <c r="J109" s="6"/>
      <c r="K109" s="6"/>
      <c r="L109" s="6"/>
      <c r="M109" s="6"/>
      <c r="N109" s="6"/>
      <c r="O109" s="6"/>
      <c r="P109" s="6"/>
      <c r="Q109" s="6"/>
      <c r="R109" s="6"/>
      <c r="S109" s="6">
        <f>SUM(K109:R109)</f>
        <v>0</v>
      </c>
      <c r="T109" s="15">
        <v>5.6</v>
      </c>
      <c r="U109" s="15">
        <f>T109*S109</f>
        <v>0</v>
      </c>
    </row>
    <row r="110" spans="1:21" x14ac:dyDescent="0.25">
      <c r="A110" s="1"/>
      <c r="B110" s="98"/>
      <c r="C110" s="101"/>
      <c r="D110" s="103"/>
      <c r="E110" s="52">
        <v>506896</v>
      </c>
      <c r="F110" s="4" t="s">
        <v>51</v>
      </c>
      <c r="G110" s="12" t="s">
        <v>103</v>
      </c>
      <c r="H110" s="105"/>
      <c r="I110" s="7"/>
      <c r="J110" s="6"/>
      <c r="K110" s="6">
        <v>28</v>
      </c>
      <c r="L110" s="6">
        <v>104</v>
      </c>
      <c r="M110" s="6">
        <v>132</v>
      </c>
      <c r="N110" s="6">
        <v>89</v>
      </c>
      <c r="O110" s="6">
        <v>42</v>
      </c>
      <c r="P110" s="6"/>
      <c r="Q110" s="6"/>
      <c r="R110" s="6"/>
      <c r="S110" s="6">
        <f t="shared" ref="S110:S125" si="26">SUM(K110:R110)</f>
        <v>395</v>
      </c>
      <c r="T110" s="15">
        <v>5.84</v>
      </c>
      <c r="U110" s="15">
        <f t="shared" ref="U110:U125" si="27">T110*S110</f>
        <v>2306.7999999999997</v>
      </c>
    </row>
    <row r="111" spans="1:21" x14ac:dyDescent="0.25">
      <c r="A111" s="1"/>
      <c r="B111" s="98"/>
      <c r="C111" s="101"/>
      <c r="D111" s="103"/>
      <c r="E111" s="52">
        <v>506896</v>
      </c>
      <c r="F111" s="4" t="s">
        <v>52</v>
      </c>
      <c r="G111" s="12" t="s">
        <v>76</v>
      </c>
      <c r="H111" s="105"/>
      <c r="I111" s="7"/>
      <c r="J111" s="6"/>
      <c r="K111" s="6">
        <v>32</v>
      </c>
      <c r="L111" s="6">
        <v>118</v>
      </c>
      <c r="M111" s="6">
        <v>150</v>
      </c>
      <c r="N111" s="6">
        <v>101</v>
      </c>
      <c r="O111" s="6">
        <v>48</v>
      </c>
      <c r="P111" s="6"/>
      <c r="Q111" s="6"/>
      <c r="R111" s="6"/>
      <c r="S111" s="6">
        <f t="shared" si="26"/>
        <v>449</v>
      </c>
      <c r="T111" s="15">
        <v>6.9</v>
      </c>
      <c r="U111" s="15">
        <f t="shared" si="27"/>
        <v>3098.1000000000004</v>
      </c>
    </row>
    <row r="112" spans="1:21" x14ac:dyDescent="0.25">
      <c r="A112" s="1"/>
      <c r="B112" s="98"/>
      <c r="C112" s="101"/>
      <c r="D112" s="103"/>
      <c r="E112" s="52">
        <v>506896</v>
      </c>
      <c r="F112" s="4" t="s">
        <v>53</v>
      </c>
      <c r="G112" s="12" t="s">
        <v>104</v>
      </c>
      <c r="H112" s="105"/>
      <c r="I112" s="7"/>
      <c r="J112" s="6"/>
      <c r="K112" s="6">
        <v>40</v>
      </c>
      <c r="L112" s="6">
        <v>147</v>
      </c>
      <c r="M112" s="6">
        <v>186</v>
      </c>
      <c r="N112" s="6">
        <v>125</v>
      </c>
      <c r="O112" s="6">
        <v>60</v>
      </c>
      <c r="P112" s="6"/>
      <c r="Q112" s="6"/>
      <c r="R112" s="6"/>
      <c r="S112" s="6">
        <f t="shared" si="26"/>
        <v>558</v>
      </c>
      <c r="T112" s="15">
        <v>5.6</v>
      </c>
      <c r="U112" s="15">
        <f t="shared" si="27"/>
        <v>3124.7999999999997</v>
      </c>
    </row>
    <row r="113" spans="1:21" x14ac:dyDescent="0.25">
      <c r="A113" s="1"/>
      <c r="B113" s="98"/>
      <c r="C113" s="101"/>
      <c r="D113" s="103"/>
      <c r="E113" s="52">
        <v>506896</v>
      </c>
      <c r="F113" s="4" t="s">
        <v>54</v>
      </c>
      <c r="G113" s="12" t="s">
        <v>77</v>
      </c>
      <c r="H113" s="106"/>
      <c r="I113" s="7"/>
      <c r="J113" s="6"/>
      <c r="K113" s="6"/>
      <c r="L113" s="6"/>
      <c r="M113" s="6"/>
      <c r="N113" s="6"/>
      <c r="O113" s="6"/>
      <c r="P113" s="6"/>
      <c r="Q113" s="6"/>
      <c r="R113" s="6"/>
      <c r="S113" s="6">
        <f t="shared" si="26"/>
        <v>0</v>
      </c>
      <c r="T113" s="15">
        <v>7.15</v>
      </c>
      <c r="U113" s="15">
        <f t="shared" si="27"/>
        <v>0</v>
      </c>
    </row>
    <row r="114" spans="1:21" x14ac:dyDescent="0.25">
      <c r="A114" s="1"/>
      <c r="B114" s="98"/>
      <c r="C114" s="101"/>
      <c r="D114" s="103"/>
      <c r="E114" s="52">
        <v>506896</v>
      </c>
      <c r="F114" s="4" t="s">
        <v>55</v>
      </c>
      <c r="G114" s="12" t="s">
        <v>106</v>
      </c>
      <c r="H114" s="106"/>
      <c r="I114" s="7"/>
      <c r="J114" s="6"/>
      <c r="K114" s="6">
        <v>28</v>
      </c>
      <c r="L114" s="6">
        <v>104</v>
      </c>
      <c r="M114" s="6">
        <v>132</v>
      </c>
      <c r="N114" s="6">
        <v>89</v>
      </c>
      <c r="O114" s="6">
        <v>42</v>
      </c>
      <c r="P114" s="6"/>
      <c r="Q114" s="6"/>
      <c r="R114" s="6"/>
      <c r="S114" s="6">
        <f t="shared" si="26"/>
        <v>395</v>
      </c>
      <c r="T114" s="15">
        <v>5.84</v>
      </c>
      <c r="U114" s="15">
        <f t="shared" si="27"/>
        <v>2306.7999999999997</v>
      </c>
    </row>
    <row r="115" spans="1:21" x14ac:dyDescent="0.25">
      <c r="A115" s="1"/>
      <c r="B115" s="98"/>
      <c r="C115" s="101"/>
      <c r="D115" s="103"/>
      <c r="E115" s="52">
        <v>506896</v>
      </c>
      <c r="F115" s="4" t="s">
        <v>56</v>
      </c>
      <c r="G115" s="12" t="s">
        <v>75</v>
      </c>
      <c r="H115" s="106"/>
      <c r="I115" s="7"/>
      <c r="J115" s="6"/>
      <c r="K115" s="6"/>
      <c r="L115" s="6"/>
      <c r="M115" s="6"/>
      <c r="N115" s="6"/>
      <c r="O115" s="6"/>
      <c r="P115" s="6"/>
      <c r="Q115" s="6"/>
      <c r="R115" s="6"/>
      <c r="S115" s="6">
        <f t="shared" si="26"/>
        <v>0</v>
      </c>
      <c r="T115" s="15">
        <v>6.9</v>
      </c>
      <c r="U115" s="15">
        <f t="shared" si="27"/>
        <v>0</v>
      </c>
    </row>
    <row r="116" spans="1:21" x14ac:dyDescent="0.25">
      <c r="A116" s="1"/>
      <c r="B116" s="98"/>
      <c r="C116" s="101"/>
      <c r="D116" s="103"/>
      <c r="E116" s="52">
        <v>507209</v>
      </c>
      <c r="F116" s="4" t="s">
        <v>57</v>
      </c>
      <c r="G116" s="12" t="s">
        <v>81</v>
      </c>
      <c r="H116" s="106"/>
      <c r="I116" s="7"/>
      <c r="J116" s="6"/>
      <c r="K116" s="6"/>
      <c r="L116" s="6"/>
      <c r="M116" s="6"/>
      <c r="N116" s="6"/>
      <c r="O116" s="6"/>
      <c r="P116" s="6"/>
      <c r="Q116" s="6"/>
      <c r="R116" s="6"/>
      <c r="S116" s="6">
        <f t="shared" si="26"/>
        <v>0</v>
      </c>
      <c r="T116" s="15">
        <v>5.82</v>
      </c>
      <c r="U116" s="15">
        <f t="shared" si="27"/>
        <v>0</v>
      </c>
    </row>
    <row r="117" spans="1:21" x14ac:dyDescent="0.25">
      <c r="A117" s="1"/>
      <c r="B117" s="98"/>
      <c r="C117" s="101"/>
      <c r="D117" s="103"/>
      <c r="E117" s="52">
        <v>507209</v>
      </c>
      <c r="F117" s="4" t="s">
        <v>58</v>
      </c>
      <c r="G117" s="12" t="s">
        <v>84</v>
      </c>
      <c r="H117" s="106"/>
      <c r="I117" s="7"/>
      <c r="J117" s="6"/>
      <c r="K117" s="6">
        <v>16</v>
      </c>
      <c r="L117" s="6">
        <v>60</v>
      </c>
      <c r="M117" s="6">
        <v>77</v>
      </c>
      <c r="N117" s="6">
        <v>52</v>
      </c>
      <c r="O117" s="6">
        <v>25</v>
      </c>
      <c r="P117" s="6"/>
      <c r="Q117" s="6"/>
      <c r="R117" s="6"/>
      <c r="S117" s="6">
        <f t="shared" si="26"/>
        <v>230</v>
      </c>
      <c r="T117" s="15">
        <v>6.45</v>
      </c>
      <c r="U117" s="15">
        <f t="shared" si="27"/>
        <v>1483.5</v>
      </c>
    </row>
    <row r="118" spans="1:21" x14ac:dyDescent="0.25">
      <c r="A118" s="1"/>
      <c r="B118" s="98"/>
      <c r="C118" s="101"/>
      <c r="D118" s="103"/>
      <c r="E118" s="52">
        <v>507209</v>
      </c>
      <c r="F118" s="4" t="s">
        <v>59</v>
      </c>
      <c r="G118" s="12" t="s">
        <v>83</v>
      </c>
      <c r="H118" s="106"/>
      <c r="I118" s="7"/>
      <c r="J118" s="6"/>
      <c r="K118" s="6">
        <v>16</v>
      </c>
      <c r="L118" s="6">
        <v>57</v>
      </c>
      <c r="M118" s="6">
        <v>73</v>
      </c>
      <c r="N118" s="6">
        <v>49</v>
      </c>
      <c r="O118" s="6">
        <v>23</v>
      </c>
      <c r="P118" s="6"/>
      <c r="Q118" s="6"/>
      <c r="R118" s="6"/>
      <c r="S118" s="6">
        <f t="shared" si="26"/>
        <v>218</v>
      </c>
      <c r="T118" s="15">
        <v>5.82</v>
      </c>
      <c r="U118" s="15">
        <f t="shared" si="27"/>
        <v>1268.76</v>
      </c>
    </row>
    <row r="119" spans="1:21" x14ac:dyDescent="0.25">
      <c r="A119" s="1"/>
      <c r="B119" s="98"/>
      <c r="C119" s="101"/>
      <c r="D119" s="103"/>
      <c r="E119" s="52">
        <v>507209</v>
      </c>
      <c r="F119" s="4" t="s">
        <v>61</v>
      </c>
      <c r="G119" s="12" t="s">
        <v>78</v>
      </c>
      <c r="H119" s="106"/>
      <c r="I119" s="7"/>
      <c r="J119" s="6"/>
      <c r="K119" s="6">
        <v>10</v>
      </c>
      <c r="L119" s="6">
        <v>36</v>
      </c>
      <c r="M119" s="6">
        <v>46</v>
      </c>
      <c r="N119" s="6">
        <v>31</v>
      </c>
      <c r="O119" s="6">
        <v>15</v>
      </c>
      <c r="P119" s="6"/>
      <c r="Q119" s="6"/>
      <c r="R119" s="6"/>
      <c r="S119" s="6">
        <f t="shared" si="26"/>
        <v>138</v>
      </c>
      <c r="T119" s="15">
        <v>5.9</v>
      </c>
      <c r="U119" s="15">
        <f t="shared" si="27"/>
        <v>814.2</v>
      </c>
    </row>
    <row r="120" spans="1:21" x14ac:dyDescent="0.25">
      <c r="A120" s="1"/>
      <c r="B120" s="98"/>
      <c r="C120" s="101"/>
      <c r="D120" s="103"/>
      <c r="E120" s="52">
        <v>507209</v>
      </c>
      <c r="F120" s="4" t="s">
        <v>70</v>
      </c>
      <c r="G120" s="12" t="s">
        <v>85</v>
      </c>
      <c r="H120" s="106"/>
      <c r="I120" s="7"/>
      <c r="J120" s="6"/>
      <c r="K120" s="6">
        <v>14</v>
      </c>
      <c r="L120" s="6">
        <v>51</v>
      </c>
      <c r="M120" s="6">
        <v>65</v>
      </c>
      <c r="N120" s="6">
        <v>44</v>
      </c>
      <c r="O120" s="6">
        <v>21</v>
      </c>
      <c r="P120" s="6"/>
      <c r="Q120" s="6"/>
      <c r="R120" s="6"/>
      <c r="S120" s="6">
        <f t="shared" si="26"/>
        <v>195</v>
      </c>
      <c r="T120" s="15">
        <v>5.95</v>
      </c>
      <c r="U120" s="15">
        <f t="shared" si="27"/>
        <v>1160.25</v>
      </c>
    </row>
    <row r="121" spans="1:21" x14ac:dyDescent="0.25">
      <c r="A121" s="1"/>
      <c r="B121" s="98"/>
      <c r="C121" s="101"/>
      <c r="D121" s="103"/>
      <c r="E121" s="52">
        <v>507209</v>
      </c>
      <c r="F121" s="4" t="s">
        <v>62</v>
      </c>
      <c r="G121" s="12" t="s">
        <v>79</v>
      </c>
      <c r="H121" s="106"/>
      <c r="I121" s="7"/>
      <c r="J121" s="6"/>
      <c r="K121" s="6"/>
      <c r="L121" s="6"/>
      <c r="M121" s="6"/>
      <c r="N121" s="6"/>
      <c r="O121" s="6"/>
      <c r="P121" s="6"/>
      <c r="Q121" s="6"/>
      <c r="R121" s="6"/>
      <c r="S121" s="6">
        <f t="shared" si="26"/>
        <v>0</v>
      </c>
      <c r="T121" s="15">
        <v>5.82</v>
      </c>
      <c r="U121" s="15">
        <f t="shared" si="27"/>
        <v>0</v>
      </c>
    </row>
    <row r="122" spans="1:21" x14ac:dyDescent="0.25">
      <c r="A122" s="1"/>
      <c r="B122" s="98"/>
      <c r="C122" s="101"/>
      <c r="D122" s="103"/>
      <c r="E122" s="52">
        <v>507209</v>
      </c>
      <c r="F122" s="4" t="s">
        <v>71</v>
      </c>
      <c r="G122" s="12" t="s">
        <v>86</v>
      </c>
      <c r="H122" s="106"/>
      <c r="I122" s="7"/>
      <c r="J122" s="6"/>
      <c r="K122" s="6">
        <v>11</v>
      </c>
      <c r="L122" s="6">
        <v>39</v>
      </c>
      <c r="M122" s="6">
        <v>50</v>
      </c>
      <c r="N122" s="6">
        <v>34</v>
      </c>
      <c r="O122" s="6">
        <v>16</v>
      </c>
      <c r="P122" s="6"/>
      <c r="Q122" s="6"/>
      <c r="R122" s="6"/>
      <c r="S122" s="6">
        <f t="shared" si="26"/>
        <v>150</v>
      </c>
      <c r="T122" s="15">
        <v>5.82</v>
      </c>
      <c r="U122" s="15">
        <f t="shared" si="27"/>
        <v>873</v>
      </c>
    </row>
    <row r="123" spans="1:21" x14ac:dyDescent="0.25">
      <c r="A123" s="1"/>
      <c r="B123" s="98"/>
      <c r="C123" s="101"/>
      <c r="D123" s="103"/>
      <c r="E123" s="52">
        <v>507209</v>
      </c>
      <c r="F123" s="4" t="s">
        <v>72</v>
      </c>
      <c r="G123" s="12" t="s">
        <v>80</v>
      </c>
      <c r="H123" s="106"/>
      <c r="I123" s="7"/>
      <c r="J123" s="6"/>
      <c r="K123" s="6"/>
      <c r="L123" s="6"/>
      <c r="M123" s="6"/>
      <c r="N123" s="6"/>
      <c r="O123" s="6"/>
      <c r="P123" s="6"/>
      <c r="Q123" s="6"/>
      <c r="R123" s="6"/>
      <c r="S123" s="6">
        <f t="shared" si="26"/>
        <v>0</v>
      </c>
      <c r="T123" s="15">
        <v>5.95</v>
      </c>
      <c r="U123" s="15">
        <f t="shared" si="27"/>
        <v>0</v>
      </c>
    </row>
    <row r="124" spans="1:21" x14ac:dyDescent="0.25">
      <c r="A124" s="1"/>
      <c r="B124" s="98"/>
      <c r="C124" s="101"/>
      <c r="D124" s="103"/>
      <c r="E124" s="52">
        <v>507209</v>
      </c>
      <c r="F124" s="4" t="s">
        <v>73</v>
      </c>
      <c r="G124" s="12" t="s">
        <v>82</v>
      </c>
      <c r="H124" s="106"/>
      <c r="I124" s="7"/>
      <c r="J124" s="6"/>
      <c r="K124" s="6"/>
      <c r="L124" s="6"/>
      <c r="M124" s="6"/>
      <c r="N124" s="6"/>
      <c r="O124" s="6"/>
      <c r="P124" s="6"/>
      <c r="Q124" s="6"/>
      <c r="R124" s="6"/>
      <c r="S124" s="6">
        <f t="shared" si="26"/>
        <v>0</v>
      </c>
      <c r="T124" s="15">
        <v>5.82</v>
      </c>
      <c r="U124" s="15">
        <f t="shared" si="27"/>
        <v>0</v>
      </c>
    </row>
    <row r="125" spans="1:21" x14ac:dyDescent="0.25">
      <c r="A125" s="1"/>
      <c r="B125" s="98"/>
      <c r="C125" s="101"/>
      <c r="D125" s="103"/>
      <c r="E125" s="52">
        <v>507209</v>
      </c>
      <c r="F125" s="4" t="s">
        <v>60</v>
      </c>
      <c r="G125" s="12" t="s">
        <v>87</v>
      </c>
      <c r="H125" s="106"/>
      <c r="I125" s="7"/>
      <c r="J125" s="6"/>
      <c r="K125" s="6">
        <v>16</v>
      </c>
      <c r="L125" s="6">
        <v>57</v>
      </c>
      <c r="M125" s="6">
        <v>73</v>
      </c>
      <c r="N125" s="6">
        <v>49</v>
      </c>
      <c r="O125" s="6">
        <v>23</v>
      </c>
      <c r="P125" s="6"/>
      <c r="Q125" s="6"/>
      <c r="R125" s="6"/>
      <c r="S125" s="6">
        <f t="shared" si="26"/>
        <v>218</v>
      </c>
      <c r="T125" s="15">
        <v>5.9</v>
      </c>
      <c r="U125" s="15">
        <f t="shared" si="27"/>
        <v>1286.2</v>
      </c>
    </row>
    <row r="126" spans="1:21" x14ac:dyDescent="0.25">
      <c r="A126" s="1"/>
      <c r="B126" s="98"/>
      <c r="C126" s="101"/>
      <c r="D126" s="9"/>
      <c r="E126" s="53" t="s">
        <v>9</v>
      </c>
      <c r="F126" s="8"/>
      <c r="G126" s="8"/>
      <c r="H126" s="106"/>
      <c r="I126" s="9">
        <f>SUM(I115:I115)</f>
        <v>0</v>
      </c>
      <c r="J126" s="10"/>
      <c r="K126" s="10">
        <f>SUM(K109:K125)</f>
        <v>211</v>
      </c>
      <c r="L126" s="10">
        <f>SUM(L109:L125)</f>
        <v>773</v>
      </c>
      <c r="M126" s="10">
        <f>SUM(M109:M125)</f>
        <v>984</v>
      </c>
      <c r="N126" s="10">
        <f>SUM(N109:N125)</f>
        <v>663</v>
      </c>
      <c r="O126" s="10">
        <f>SUM(O109:O125)</f>
        <v>315</v>
      </c>
      <c r="P126" s="10">
        <f>SUM(P109:P116)</f>
        <v>0</v>
      </c>
      <c r="Q126" s="10">
        <f>SUM(Q109:Q116)</f>
        <v>0</v>
      </c>
      <c r="R126" s="10">
        <f>SUM(R109:R116)</f>
        <v>0</v>
      </c>
      <c r="S126" s="10">
        <f>SUM(S109:S125)</f>
        <v>2946</v>
      </c>
      <c r="T126" s="10"/>
      <c r="U126" s="10">
        <f>SUM(U109:U125)</f>
        <v>17722.41</v>
      </c>
    </row>
    <row r="127" spans="1:21" x14ac:dyDescent="0.25">
      <c r="A127" s="1"/>
      <c r="B127" s="98"/>
      <c r="C127" s="101"/>
      <c r="D127" s="102" t="s">
        <v>88</v>
      </c>
      <c r="E127" s="52">
        <v>529692</v>
      </c>
      <c r="F127" s="12" t="s">
        <v>50</v>
      </c>
      <c r="G127" s="12" t="s">
        <v>101</v>
      </c>
      <c r="H127" s="106"/>
      <c r="I127" s="7"/>
      <c r="J127" s="6"/>
      <c r="K127" s="6"/>
      <c r="L127" s="6"/>
      <c r="M127" s="6"/>
      <c r="N127" s="6"/>
      <c r="O127" s="6"/>
      <c r="P127" s="6"/>
      <c r="Q127" s="6"/>
      <c r="R127" s="6"/>
      <c r="S127" s="6">
        <f t="shared" ref="S127:S139" si="28">SUM(K127:R127)</f>
        <v>0</v>
      </c>
      <c r="T127" s="15">
        <v>6.03</v>
      </c>
      <c r="U127" s="15">
        <f t="shared" ref="U127:U139" si="29">T127*S127</f>
        <v>0</v>
      </c>
    </row>
    <row r="128" spans="1:21" x14ac:dyDescent="0.25">
      <c r="A128" s="1"/>
      <c r="B128" s="98"/>
      <c r="C128" s="101"/>
      <c r="D128" s="103"/>
      <c r="E128" s="52">
        <v>529692</v>
      </c>
      <c r="F128" s="4" t="s">
        <v>51</v>
      </c>
      <c r="G128" s="12" t="s">
        <v>98</v>
      </c>
      <c r="H128" s="106"/>
      <c r="I128" s="7"/>
      <c r="J128" s="6"/>
      <c r="K128" s="6"/>
      <c r="L128" s="6"/>
      <c r="M128" s="6"/>
      <c r="N128" s="6"/>
      <c r="O128" s="6"/>
      <c r="P128" s="6"/>
      <c r="Q128" s="6"/>
      <c r="R128" s="6"/>
      <c r="S128" s="6">
        <f t="shared" si="28"/>
        <v>0</v>
      </c>
      <c r="T128" s="15">
        <v>6.29</v>
      </c>
      <c r="U128" s="15">
        <f t="shared" si="29"/>
        <v>0</v>
      </c>
    </row>
    <row r="129" spans="1:21" x14ac:dyDescent="0.25">
      <c r="A129" s="1"/>
      <c r="B129" s="98"/>
      <c r="C129" s="101"/>
      <c r="D129" s="103"/>
      <c r="E129" s="52">
        <v>529692</v>
      </c>
      <c r="F129" s="4" t="s">
        <v>52</v>
      </c>
      <c r="G129" s="12" t="s">
        <v>97</v>
      </c>
      <c r="H129" s="106"/>
      <c r="I129" s="7"/>
      <c r="J129" s="6"/>
      <c r="K129" s="6"/>
      <c r="L129" s="6"/>
      <c r="M129" s="6"/>
      <c r="N129" s="6"/>
      <c r="O129" s="6"/>
      <c r="P129" s="6"/>
      <c r="Q129" s="6"/>
      <c r="R129" s="6"/>
      <c r="S129" s="6">
        <f t="shared" si="28"/>
        <v>0</v>
      </c>
      <c r="T129" s="15">
        <v>7.42</v>
      </c>
      <c r="U129" s="15">
        <f t="shared" si="29"/>
        <v>0</v>
      </c>
    </row>
    <row r="130" spans="1:21" x14ac:dyDescent="0.25">
      <c r="A130" s="1"/>
      <c r="B130" s="98"/>
      <c r="C130" s="101"/>
      <c r="D130" s="103"/>
      <c r="E130" s="52">
        <v>529692</v>
      </c>
      <c r="F130" s="4" t="s">
        <v>53</v>
      </c>
      <c r="G130" s="12" t="s">
        <v>100</v>
      </c>
      <c r="H130" s="106"/>
      <c r="I130" s="7"/>
      <c r="J130" s="6"/>
      <c r="K130" s="6"/>
      <c r="L130" s="6"/>
      <c r="M130" s="6"/>
      <c r="N130" s="6"/>
      <c r="O130" s="6"/>
      <c r="P130" s="6"/>
      <c r="Q130" s="6"/>
      <c r="R130" s="6"/>
      <c r="S130" s="6">
        <f t="shared" si="28"/>
        <v>0</v>
      </c>
      <c r="T130" s="15">
        <v>6.03</v>
      </c>
      <c r="U130" s="15">
        <f t="shared" si="29"/>
        <v>0</v>
      </c>
    </row>
    <row r="131" spans="1:21" x14ac:dyDescent="0.25">
      <c r="A131" s="1"/>
      <c r="B131" s="98"/>
      <c r="C131" s="101"/>
      <c r="D131" s="103"/>
      <c r="E131" s="52">
        <v>529692</v>
      </c>
      <c r="F131" s="4" t="s">
        <v>54</v>
      </c>
      <c r="G131" s="12" t="s">
        <v>99</v>
      </c>
      <c r="H131" s="106"/>
      <c r="I131" s="7"/>
      <c r="J131" s="6"/>
      <c r="K131" s="6"/>
      <c r="L131" s="6"/>
      <c r="M131" s="6"/>
      <c r="N131" s="6"/>
      <c r="O131" s="6"/>
      <c r="P131" s="6"/>
      <c r="Q131" s="6"/>
      <c r="R131" s="6"/>
      <c r="S131" s="6">
        <f t="shared" si="28"/>
        <v>0</v>
      </c>
      <c r="T131" s="15">
        <v>7.63</v>
      </c>
      <c r="U131" s="15">
        <f t="shared" si="29"/>
        <v>0</v>
      </c>
    </row>
    <row r="132" spans="1:21" x14ac:dyDescent="0.25">
      <c r="A132" s="1"/>
      <c r="B132" s="98"/>
      <c r="C132" s="101"/>
      <c r="D132" s="103"/>
      <c r="E132" s="52">
        <v>529692</v>
      </c>
      <c r="F132" s="4" t="s">
        <v>55</v>
      </c>
      <c r="G132" s="12" t="s">
        <v>102</v>
      </c>
      <c r="H132" s="106"/>
      <c r="I132" s="7"/>
      <c r="J132" s="6"/>
      <c r="K132" s="6"/>
      <c r="L132" s="6"/>
      <c r="M132" s="6"/>
      <c r="N132" s="6"/>
      <c r="O132" s="6"/>
      <c r="P132" s="6"/>
      <c r="Q132" s="6"/>
      <c r="R132" s="6"/>
      <c r="S132" s="6">
        <f t="shared" si="28"/>
        <v>0</v>
      </c>
      <c r="T132" s="15">
        <v>6.29</v>
      </c>
      <c r="U132" s="15">
        <f t="shared" si="29"/>
        <v>0</v>
      </c>
    </row>
    <row r="133" spans="1:21" x14ac:dyDescent="0.25">
      <c r="A133" s="1"/>
      <c r="B133" s="98"/>
      <c r="C133" s="101"/>
      <c r="D133" s="103"/>
      <c r="E133" s="52">
        <v>529692</v>
      </c>
      <c r="F133" s="4" t="s">
        <v>56</v>
      </c>
      <c r="G133" s="12" t="s">
        <v>96</v>
      </c>
      <c r="H133" s="106"/>
      <c r="I133" s="7"/>
      <c r="J133" s="6"/>
      <c r="K133" s="6"/>
      <c r="L133" s="6"/>
      <c r="M133" s="6"/>
      <c r="N133" s="6"/>
      <c r="O133" s="6"/>
      <c r="P133" s="6"/>
      <c r="Q133" s="6"/>
      <c r="R133" s="6"/>
      <c r="S133" s="6">
        <f t="shared" si="28"/>
        <v>0</v>
      </c>
      <c r="T133" s="15">
        <v>7.4</v>
      </c>
      <c r="U133" s="15">
        <f t="shared" si="29"/>
        <v>0</v>
      </c>
    </row>
    <row r="134" spans="1:21" x14ac:dyDescent="0.25">
      <c r="A134" s="1"/>
      <c r="B134" s="98"/>
      <c r="C134" s="101"/>
      <c r="D134" s="103"/>
      <c r="E134" s="52">
        <v>529688</v>
      </c>
      <c r="F134" s="4" t="s">
        <v>92</v>
      </c>
      <c r="G134" s="12" t="s">
        <v>93</v>
      </c>
      <c r="H134" s="106"/>
      <c r="I134" s="7"/>
      <c r="J134" s="6"/>
      <c r="K134" s="6"/>
      <c r="L134" s="6"/>
      <c r="M134" s="6"/>
      <c r="N134" s="6"/>
      <c r="O134" s="6"/>
      <c r="P134" s="6"/>
      <c r="Q134" s="6"/>
      <c r="R134" s="6"/>
      <c r="S134" s="6">
        <f t="shared" si="28"/>
        <v>0</v>
      </c>
      <c r="T134" s="15">
        <v>6.27</v>
      </c>
      <c r="U134" s="15">
        <f t="shared" si="29"/>
        <v>0</v>
      </c>
    </row>
    <row r="135" spans="1:21" x14ac:dyDescent="0.25">
      <c r="A135" s="1"/>
      <c r="B135" s="98"/>
      <c r="C135" s="101"/>
      <c r="D135" s="103"/>
      <c r="E135" s="52">
        <v>529688</v>
      </c>
      <c r="F135" s="4" t="s">
        <v>58</v>
      </c>
      <c r="G135" s="12" t="s">
        <v>95</v>
      </c>
      <c r="H135" s="106"/>
      <c r="I135" s="7"/>
      <c r="J135" s="6"/>
      <c r="K135" s="6"/>
      <c r="L135" s="6"/>
      <c r="M135" s="6"/>
      <c r="N135" s="6"/>
      <c r="O135" s="6"/>
      <c r="P135" s="6"/>
      <c r="Q135" s="6"/>
      <c r="R135" s="6"/>
      <c r="S135" s="6">
        <f t="shared" si="28"/>
        <v>0</v>
      </c>
      <c r="T135" s="15">
        <v>6.95</v>
      </c>
      <c r="U135" s="15">
        <f t="shared" si="29"/>
        <v>0</v>
      </c>
    </row>
    <row r="136" spans="1:21" x14ac:dyDescent="0.25">
      <c r="A136" s="1"/>
      <c r="B136" s="98"/>
      <c r="C136" s="101"/>
      <c r="D136" s="103"/>
      <c r="E136" s="52">
        <v>529688</v>
      </c>
      <c r="F136" s="4" t="s">
        <v>59</v>
      </c>
      <c r="G136" s="12" t="s">
        <v>94</v>
      </c>
      <c r="H136" s="106"/>
      <c r="I136" s="7"/>
      <c r="J136" s="6"/>
      <c r="K136" s="6"/>
      <c r="L136" s="6"/>
      <c r="M136" s="6"/>
      <c r="N136" s="6"/>
      <c r="O136" s="6"/>
      <c r="P136" s="6"/>
      <c r="Q136" s="6"/>
      <c r="R136" s="6"/>
      <c r="S136" s="6">
        <f t="shared" si="28"/>
        <v>0</v>
      </c>
      <c r="T136" s="15">
        <v>6.27</v>
      </c>
      <c r="U136" s="15">
        <f t="shared" si="29"/>
        <v>0</v>
      </c>
    </row>
    <row r="137" spans="1:21" x14ac:dyDescent="0.25">
      <c r="A137" s="1"/>
      <c r="B137" s="98"/>
      <c r="C137" s="101"/>
      <c r="D137" s="103"/>
      <c r="E137" s="52">
        <v>529688</v>
      </c>
      <c r="F137" s="4" t="s">
        <v>61</v>
      </c>
      <c r="G137" s="12" t="s">
        <v>90</v>
      </c>
      <c r="H137" s="106"/>
      <c r="I137" s="7"/>
      <c r="J137" s="6"/>
      <c r="K137" s="6"/>
      <c r="L137" s="6"/>
      <c r="M137" s="6"/>
      <c r="N137" s="6"/>
      <c r="O137" s="6"/>
      <c r="P137" s="6"/>
      <c r="Q137" s="6"/>
      <c r="R137" s="6"/>
      <c r="S137" s="6">
        <f t="shared" si="28"/>
        <v>0</v>
      </c>
      <c r="T137" s="15">
        <v>6.35</v>
      </c>
      <c r="U137" s="15">
        <f t="shared" si="29"/>
        <v>0</v>
      </c>
    </row>
    <row r="138" spans="1:21" x14ac:dyDescent="0.25">
      <c r="A138" s="1"/>
      <c r="B138" s="98"/>
      <c r="C138" s="101"/>
      <c r="D138" s="103"/>
      <c r="E138" s="52">
        <v>529688</v>
      </c>
      <c r="F138" s="4" t="s">
        <v>70</v>
      </c>
      <c r="G138" s="12" t="s">
        <v>107</v>
      </c>
      <c r="H138" s="106"/>
      <c r="I138" s="7"/>
      <c r="J138" s="6"/>
      <c r="K138" s="6"/>
      <c r="L138" s="6"/>
      <c r="M138" s="6"/>
      <c r="N138" s="6"/>
      <c r="O138" s="6"/>
      <c r="P138" s="6"/>
      <c r="Q138" s="6"/>
      <c r="R138" s="6"/>
      <c r="S138" s="6">
        <f t="shared" si="28"/>
        <v>0</v>
      </c>
      <c r="T138" s="15"/>
      <c r="U138" s="15">
        <f t="shared" si="29"/>
        <v>0</v>
      </c>
    </row>
    <row r="139" spans="1:21" x14ac:dyDescent="0.25">
      <c r="A139" s="1"/>
      <c r="B139" s="98"/>
      <c r="C139" s="101"/>
      <c r="D139" s="103"/>
      <c r="E139" s="52">
        <v>529688</v>
      </c>
      <c r="F139" s="4" t="s">
        <v>62</v>
      </c>
      <c r="G139" s="12" t="s">
        <v>91</v>
      </c>
      <c r="H139" s="106"/>
      <c r="I139" s="7"/>
      <c r="J139" s="6"/>
      <c r="K139" s="6"/>
      <c r="L139" s="6"/>
      <c r="M139" s="6"/>
      <c r="N139" s="6"/>
      <c r="O139" s="6"/>
      <c r="P139" s="6"/>
      <c r="Q139" s="6"/>
      <c r="R139" s="6"/>
      <c r="S139" s="6">
        <f t="shared" si="28"/>
        <v>0</v>
      </c>
      <c r="T139" s="15">
        <v>6.27</v>
      </c>
      <c r="U139" s="15">
        <f t="shared" si="29"/>
        <v>0</v>
      </c>
    </row>
    <row r="140" spans="1:21" x14ac:dyDescent="0.25">
      <c r="A140" s="1"/>
      <c r="B140" s="98"/>
      <c r="C140" s="9" t="s">
        <v>10</v>
      </c>
      <c r="D140" s="9"/>
      <c r="E140" s="53" t="s">
        <v>9</v>
      </c>
      <c r="F140" s="8"/>
      <c r="G140" s="8"/>
      <c r="H140" s="83" t="s">
        <v>108</v>
      </c>
      <c r="I140" s="9"/>
      <c r="J140" s="10">
        <f>SUM(J109:J139)</f>
        <v>0</v>
      </c>
      <c r="K140" s="10">
        <f t="shared" ref="K140:S140" si="30">SUM(K127:K139)</f>
        <v>0</v>
      </c>
      <c r="L140" s="10">
        <f t="shared" si="30"/>
        <v>0</v>
      </c>
      <c r="M140" s="10">
        <f t="shared" si="30"/>
        <v>0</v>
      </c>
      <c r="N140" s="10">
        <f t="shared" si="30"/>
        <v>0</v>
      </c>
      <c r="O140" s="10">
        <f t="shared" si="30"/>
        <v>0</v>
      </c>
      <c r="P140" s="10">
        <f t="shared" si="30"/>
        <v>0</v>
      </c>
      <c r="Q140" s="10">
        <f t="shared" si="30"/>
        <v>0</v>
      </c>
      <c r="R140" s="10">
        <f t="shared" si="30"/>
        <v>0</v>
      </c>
      <c r="S140" s="10">
        <f t="shared" si="30"/>
        <v>0</v>
      </c>
      <c r="T140" s="10"/>
      <c r="U140" s="23">
        <f>SUM(U127:U139)</f>
        <v>0</v>
      </c>
    </row>
    <row r="141" spans="1:21" x14ac:dyDescent="0.25">
      <c r="A141" s="1"/>
      <c r="B141" s="99"/>
      <c r="C141" s="14"/>
      <c r="D141" s="14"/>
      <c r="E141" s="16"/>
      <c r="F141" s="16" t="s">
        <v>13</v>
      </c>
      <c r="G141" s="16" t="s">
        <v>13</v>
      </c>
      <c r="H141" s="84"/>
      <c r="I141" s="13">
        <f>SUM(I140)</f>
        <v>0</v>
      </c>
      <c r="J141" s="13">
        <f t="shared" ref="J141" si="31">SUM(J140)</f>
        <v>0</v>
      </c>
      <c r="K141" s="17">
        <f t="shared" ref="K141:U141" si="32">SUM(K140,K126)</f>
        <v>211</v>
      </c>
      <c r="L141" s="17">
        <f t="shared" si="32"/>
        <v>773</v>
      </c>
      <c r="M141" s="17">
        <f t="shared" si="32"/>
        <v>984</v>
      </c>
      <c r="N141" s="17">
        <f t="shared" si="32"/>
        <v>663</v>
      </c>
      <c r="O141" s="17">
        <f t="shared" si="32"/>
        <v>315</v>
      </c>
      <c r="P141" s="17">
        <f t="shared" si="32"/>
        <v>0</v>
      </c>
      <c r="Q141" s="17">
        <f t="shared" si="32"/>
        <v>0</v>
      </c>
      <c r="R141" s="17">
        <f t="shared" si="32"/>
        <v>0</v>
      </c>
      <c r="S141" s="17">
        <f t="shared" si="32"/>
        <v>2946</v>
      </c>
      <c r="T141" s="13">
        <f t="shared" si="32"/>
        <v>0</v>
      </c>
      <c r="U141" s="24">
        <f t="shared" si="32"/>
        <v>17722.41</v>
      </c>
    </row>
    <row r="142" spans="1:21" ht="13.5" customHeight="1" x14ac:dyDescent="0.25">
      <c r="A142" s="1"/>
      <c r="B142" s="3"/>
      <c r="C142" s="1"/>
      <c r="D142" s="1"/>
      <c r="E142" s="51"/>
      <c r="F142" s="1"/>
      <c r="G142" s="1"/>
      <c r="H142" s="8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x14ac:dyDescent="0.25">
      <c r="A143" s="1"/>
      <c r="B143" s="4" t="s">
        <v>12</v>
      </c>
      <c r="C143" s="5" t="s">
        <v>1</v>
      </c>
      <c r="D143" s="5" t="s">
        <v>16</v>
      </c>
      <c r="E143" s="52" t="s">
        <v>89</v>
      </c>
      <c r="F143" s="4" t="s">
        <v>0</v>
      </c>
      <c r="G143" s="4" t="s">
        <v>31</v>
      </c>
      <c r="H143" s="82" t="s">
        <v>2</v>
      </c>
      <c r="I143" s="5" t="s">
        <v>15</v>
      </c>
      <c r="J143" s="5" t="s">
        <v>3</v>
      </c>
      <c r="K143" s="5" t="s">
        <v>4</v>
      </c>
      <c r="L143" s="5" t="s">
        <v>5</v>
      </c>
      <c r="M143" s="5" t="s">
        <v>6</v>
      </c>
      <c r="N143" s="5" t="s">
        <v>7</v>
      </c>
      <c r="O143" s="5" t="s">
        <v>8</v>
      </c>
      <c r="P143" s="5" t="s">
        <v>25</v>
      </c>
      <c r="Q143" s="5" t="s">
        <v>26</v>
      </c>
      <c r="R143" s="5" t="s">
        <v>27</v>
      </c>
      <c r="S143" s="6" t="s">
        <v>9</v>
      </c>
      <c r="T143" s="6" t="s">
        <v>30</v>
      </c>
      <c r="U143" s="6" t="s">
        <v>29</v>
      </c>
    </row>
    <row r="144" spans="1:21" ht="14.4" customHeight="1" x14ac:dyDescent="0.25">
      <c r="A144" s="1"/>
      <c r="B144" s="97" t="s">
        <v>69</v>
      </c>
      <c r="C144" s="100">
        <v>4500458532</v>
      </c>
      <c r="D144" s="102" t="s">
        <v>74</v>
      </c>
      <c r="E144" s="52">
        <v>506896</v>
      </c>
      <c r="F144" s="12" t="s">
        <v>50</v>
      </c>
      <c r="G144" s="12" t="s">
        <v>105</v>
      </c>
      <c r="H144" s="104">
        <v>44220</v>
      </c>
      <c r="I144" s="7"/>
      <c r="J144" s="6"/>
      <c r="K144" s="6"/>
      <c r="L144" s="6"/>
      <c r="M144" s="6"/>
      <c r="N144" s="6"/>
      <c r="O144" s="6"/>
      <c r="P144" s="6"/>
      <c r="Q144" s="6"/>
      <c r="R144" s="6"/>
      <c r="S144" s="6">
        <f>SUM(K144:R144)</f>
        <v>0</v>
      </c>
      <c r="T144" s="15">
        <v>5.6</v>
      </c>
      <c r="U144" s="15">
        <f>T144*S144</f>
        <v>0</v>
      </c>
    </row>
    <row r="145" spans="1:21" x14ac:dyDescent="0.25">
      <c r="A145" s="1"/>
      <c r="B145" s="98"/>
      <c r="C145" s="101"/>
      <c r="D145" s="103"/>
      <c r="E145" s="52">
        <v>506896</v>
      </c>
      <c r="F145" s="4" t="s">
        <v>51</v>
      </c>
      <c r="G145" s="12" t="s">
        <v>103</v>
      </c>
      <c r="H145" s="105"/>
      <c r="I145" s="7"/>
      <c r="J145" s="6"/>
      <c r="K145" s="6">
        <v>28</v>
      </c>
      <c r="L145" s="6">
        <v>104</v>
      </c>
      <c r="M145" s="6">
        <v>132</v>
      </c>
      <c r="N145" s="6">
        <v>89</v>
      </c>
      <c r="O145" s="6">
        <v>42</v>
      </c>
      <c r="P145" s="6"/>
      <c r="Q145" s="6"/>
      <c r="R145" s="6"/>
      <c r="S145" s="6">
        <f t="shared" ref="S145:S160" si="33">SUM(K145:R145)</f>
        <v>395</v>
      </c>
      <c r="T145" s="15">
        <v>5.84</v>
      </c>
      <c r="U145" s="15">
        <f t="shared" ref="U145:U160" si="34">T145*S145</f>
        <v>2306.7999999999997</v>
      </c>
    </row>
    <row r="146" spans="1:21" x14ac:dyDescent="0.25">
      <c r="A146" s="1"/>
      <c r="B146" s="98"/>
      <c r="C146" s="101"/>
      <c r="D146" s="103"/>
      <c r="E146" s="52">
        <v>506896</v>
      </c>
      <c r="F146" s="4" t="s">
        <v>52</v>
      </c>
      <c r="G146" s="12" t="s">
        <v>76</v>
      </c>
      <c r="H146" s="105"/>
      <c r="I146" s="7"/>
      <c r="J146" s="6"/>
      <c r="K146" s="6">
        <v>32</v>
      </c>
      <c r="L146" s="6">
        <v>118</v>
      </c>
      <c r="M146" s="6">
        <v>150</v>
      </c>
      <c r="N146" s="6">
        <v>101</v>
      </c>
      <c r="O146" s="6">
        <v>48</v>
      </c>
      <c r="P146" s="6"/>
      <c r="Q146" s="6"/>
      <c r="R146" s="6"/>
      <c r="S146" s="6">
        <f t="shared" si="33"/>
        <v>449</v>
      </c>
      <c r="T146" s="15">
        <v>6.9</v>
      </c>
      <c r="U146" s="15">
        <f t="shared" si="34"/>
        <v>3098.1000000000004</v>
      </c>
    </row>
    <row r="147" spans="1:21" x14ac:dyDescent="0.25">
      <c r="A147" s="1"/>
      <c r="B147" s="98"/>
      <c r="C147" s="101"/>
      <c r="D147" s="103"/>
      <c r="E147" s="52">
        <v>506896</v>
      </c>
      <c r="F147" s="4" t="s">
        <v>53</v>
      </c>
      <c r="G147" s="12" t="s">
        <v>104</v>
      </c>
      <c r="H147" s="105"/>
      <c r="I147" s="7"/>
      <c r="J147" s="6"/>
      <c r="K147" s="6">
        <v>40</v>
      </c>
      <c r="L147" s="6">
        <v>147</v>
      </c>
      <c r="M147" s="6">
        <v>186</v>
      </c>
      <c r="N147" s="6">
        <v>125</v>
      </c>
      <c r="O147" s="6">
        <v>60</v>
      </c>
      <c r="P147" s="6"/>
      <c r="Q147" s="6"/>
      <c r="R147" s="6"/>
      <c r="S147" s="6">
        <f t="shared" si="33"/>
        <v>558</v>
      </c>
      <c r="T147" s="15">
        <v>5.6</v>
      </c>
      <c r="U147" s="15">
        <f t="shared" si="34"/>
        <v>3124.7999999999997</v>
      </c>
    </row>
    <row r="148" spans="1:21" x14ac:dyDescent="0.25">
      <c r="A148" s="1"/>
      <c r="B148" s="98"/>
      <c r="C148" s="101"/>
      <c r="D148" s="103"/>
      <c r="E148" s="52">
        <v>506896</v>
      </c>
      <c r="F148" s="4" t="s">
        <v>54</v>
      </c>
      <c r="G148" s="12" t="s">
        <v>77</v>
      </c>
      <c r="H148" s="106"/>
      <c r="I148" s="7"/>
      <c r="J148" s="6"/>
      <c r="K148" s="6"/>
      <c r="L148" s="6"/>
      <c r="M148" s="6"/>
      <c r="N148" s="6"/>
      <c r="O148" s="6"/>
      <c r="P148" s="6"/>
      <c r="Q148" s="6"/>
      <c r="R148" s="6"/>
      <c r="S148" s="6">
        <f t="shared" si="33"/>
        <v>0</v>
      </c>
      <c r="T148" s="15">
        <v>7.15</v>
      </c>
      <c r="U148" s="15">
        <f t="shared" si="34"/>
        <v>0</v>
      </c>
    </row>
    <row r="149" spans="1:21" x14ac:dyDescent="0.25">
      <c r="A149" s="1"/>
      <c r="B149" s="98"/>
      <c r="C149" s="101"/>
      <c r="D149" s="103"/>
      <c r="E149" s="52">
        <v>506896</v>
      </c>
      <c r="F149" s="4" t="s">
        <v>55</v>
      </c>
      <c r="G149" s="12" t="s">
        <v>106</v>
      </c>
      <c r="H149" s="106"/>
      <c r="I149" s="7"/>
      <c r="J149" s="6"/>
      <c r="K149" s="6">
        <v>28</v>
      </c>
      <c r="L149" s="6">
        <v>104</v>
      </c>
      <c r="M149" s="6">
        <v>132</v>
      </c>
      <c r="N149" s="6">
        <v>89</v>
      </c>
      <c r="O149" s="6">
        <v>42</v>
      </c>
      <c r="P149" s="6"/>
      <c r="Q149" s="6"/>
      <c r="R149" s="6"/>
      <c r="S149" s="6">
        <f t="shared" si="33"/>
        <v>395</v>
      </c>
      <c r="T149" s="15">
        <v>5.84</v>
      </c>
      <c r="U149" s="15">
        <f t="shared" si="34"/>
        <v>2306.7999999999997</v>
      </c>
    </row>
    <row r="150" spans="1:21" x14ac:dyDescent="0.25">
      <c r="A150" s="1"/>
      <c r="B150" s="98"/>
      <c r="C150" s="101"/>
      <c r="D150" s="103"/>
      <c r="E150" s="52">
        <v>506896</v>
      </c>
      <c r="F150" s="4" t="s">
        <v>56</v>
      </c>
      <c r="G150" s="12" t="s">
        <v>75</v>
      </c>
      <c r="H150" s="106"/>
      <c r="I150" s="7"/>
      <c r="J150" s="6"/>
      <c r="K150" s="6"/>
      <c r="L150" s="6"/>
      <c r="M150" s="6"/>
      <c r="N150" s="6"/>
      <c r="O150" s="6"/>
      <c r="P150" s="6"/>
      <c r="Q150" s="6"/>
      <c r="R150" s="6"/>
      <c r="S150" s="6">
        <f t="shared" si="33"/>
        <v>0</v>
      </c>
      <c r="T150" s="15">
        <v>6.9</v>
      </c>
      <c r="U150" s="15">
        <f t="shared" si="34"/>
        <v>0</v>
      </c>
    </row>
    <row r="151" spans="1:21" x14ac:dyDescent="0.25">
      <c r="A151" s="1"/>
      <c r="B151" s="98"/>
      <c r="C151" s="101"/>
      <c r="D151" s="103"/>
      <c r="E151" s="52">
        <v>507209</v>
      </c>
      <c r="F151" s="4" t="s">
        <v>57</v>
      </c>
      <c r="G151" s="12" t="s">
        <v>81</v>
      </c>
      <c r="H151" s="106"/>
      <c r="I151" s="7"/>
      <c r="J151" s="6"/>
      <c r="K151" s="6"/>
      <c r="L151" s="6"/>
      <c r="M151" s="6"/>
      <c r="N151" s="6"/>
      <c r="O151" s="6"/>
      <c r="P151" s="6"/>
      <c r="Q151" s="6"/>
      <c r="R151" s="6"/>
      <c r="S151" s="6">
        <f t="shared" si="33"/>
        <v>0</v>
      </c>
      <c r="T151" s="15">
        <v>5.82</v>
      </c>
      <c r="U151" s="15">
        <f t="shared" si="34"/>
        <v>0</v>
      </c>
    </row>
    <row r="152" spans="1:21" x14ac:dyDescent="0.25">
      <c r="A152" s="1"/>
      <c r="B152" s="98"/>
      <c r="C152" s="101"/>
      <c r="D152" s="103"/>
      <c r="E152" s="52">
        <v>507209</v>
      </c>
      <c r="F152" s="4" t="s">
        <v>58</v>
      </c>
      <c r="G152" s="12" t="s">
        <v>84</v>
      </c>
      <c r="H152" s="106"/>
      <c r="I152" s="7"/>
      <c r="J152" s="6"/>
      <c r="K152" s="6">
        <v>16</v>
      </c>
      <c r="L152" s="6">
        <v>60</v>
      </c>
      <c r="M152" s="6">
        <v>77</v>
      </c>
      <c r="N152" s="6">
        <v>52</v>
      </c>
      <c r="O152" s="6">
        <v>25</v>
      </c>
      <c r="P152" s="6"/>
      <c r="Q152" s="6"/>
      <c r="R152" s="6"/>
      <c r="S152" s="6">
        <f t="shared" si="33"/>
        <v>230</v>
      </c>
      <c r="T152" s="15">
        <v>6.45</v>
      </c>
      <c r="U152" s="15">
        <f t="shared" si="34"/>
        <v>1483.5</v>
      </c>
    </row>
    <row r="153" spans="1:21" x14ac:dyDescent="0.25">
      <c r="A153" s="1"/>
      <c r="B153" s="98"/>
      <c r="C153" s="101"/>
      <c r="D153" s="103"/>
      <c r="E153" s="52">
        <v>507209</v>
      </c>
      <c r="F153" s="4" t="s">
        <v>59</v>
      </c>
      <c r="G153" s="12" t="s">
        <v>83</v>
      </c>
      <c r="H153" s="106"/>
      <c r="I153" s="7"/>
      <c r="J153" s="6"/>
      <c r="K153" s="6">
        <v>16</v>
      </c>
      <c r="L153" s="6">
        <v>57</v>
      </c>
      <c r="M153" s="6">
        <v>73</v>
      </c>
      <c r="N153" s="6">
        <v>49</v>
      </c>
      <c r="O153" s="6">
        <v>23</v>
      </c>
      <c r="P153" s="6"/>
      <c r="Q153" s="6"/>
      <c r="R153" s="6"/>
      <c r="S153" s="6">
        <f t="shared" si="33"/>
        <v>218</v>
      </c>
      <c r="T153" s="15">
        <v>5.82</v>
      </c>
      <c r="U153" s="15">
        <f t="shared" si="34"/>
        <v>1268.76</v>
      </c>
    </row>
    <row r="154" spans="1:21" x14ac:dyDescent="0.25">
      <c r="A154" s="1"/>
      <c r="B154" s="98"/>
      <c r="C154" s="101"/>
      <c r="D154" s="103"/>
      <c r="E154" s="52">
        <v>507209</v>
      </c>
      <c r="F154" s="4" t="s">
        <v>61</v>
      </c>
      <c r="G154" s="12" t="s">
        <v>78</v>
      </c>
      <c r="H154" s="106"/>
      <c r="I154" s="7"/>
      <c r="J154" s="6"/>
      <c r="K154" s="6">
        <v>10</v>
      </c>
      <c r="L154" s="6">
        <v>36</v>
      </c>
      <c r="M154" s="6">
        <v>46</v>
      </c>
      <c r="N154" s="6">
        <v>31</v>
      </c>
      <c r="O154" s="6">
        <v>15</v>
      </c>
      <c r="P154" s="6"/>
      <c r="Q154" s="6"/>
      <c r="R154" s="6"/>
      <c r="S154" s="6">
        <f t="shared" si="33"/>
        <v>138</v>
      </c>
      <c r="T154" s="15">
        <v>5.9</v>
      </c>
      <c r="U154" s="15">
        <f t="shared" si="34"/>
        <v>814.2</v>
      </c>
    </row>
    <row r="155" spans="1:21" x14ac:dyDescent="0.25">
      <c r="A155" s="1"/>
      <c r="B155" s="98"/>
      <c r="C155" s="101"/>
      <c r="D155" s="103"/>
      <c r="E155" s="52">
        <v>507209</v>
      </c>
      <c r="F155" s="4" t="s">
        <v>70</v>
      </c>
      <c r="G155" s="12" t="s">
        <v>85</v>
      </c>
      <c r="H155" s="106"/>
      <c r="I155" s="7"/>
      <c r="J155" s="6"/>
      <c r="K155" s="6">
        <v>14</v>
      </c>
      <c r="L155" s="6">
        <v>51</v>
      </c>
      <c r="M155" s="6">
        <v>65</v>
      </c>
      <c r="N155" s="6">
        <v>44</v>
      </c>
      <c r="O155" s="6">
        <v>21</v>
      </c>
      <c r="P155" s="6"/>
      <c r="Q155" s="6"/>
      <c r="R155" s="6"/>
      <c r="S155" s="6">
        <f t="shared" si="33"/>
        <v>195</v>
      </c>
      <c r="T155" s="15">
        <v>5.95</v>
      </c>
      <c r="U155" s="15">
        <f t="shared" si="34"/>
        <v>1160.25</v>
      </c>
    </row>
    <row r="156" spans="1:21" x14ac:dyDescent="0.25">
      <c r="A156" s="1"/>
      <c r="B156" s="98"/>
      <c r="C156" s="101"/>
      <c r="D156" s="103"/>
      <c r="E156" s="52">
        <v>507209</v>
      </c>
      <c r="F156" s="4" t="s">
        <v>62</v>
      </c>
      <c r="G156" s="12" t="s">
        <v>79</v>
      </c>
      <c r="H156" s="106"/>
      <c r="I156" s="7"/>
      <c r="J156" s="6"/>
      <c r="K156" s="6"/>
      <c r="L156" s="6"/>
      <c r="M156" s="6"/>
      <c r="N156" s="6"/>
      <c r="O156" s="6"/>
      <c r="P156" s="6"/>
      <c r="Q156" s="6"/>
      <c r="R156" s="6"/>
      <c r="S156" s="6">
        <f t="shared" si="33"/>
        <v>0</v>
      </c>
      <c r="T156" s="15">
        <v>5.82</v>
      </c>
      <c r="U156" s="15">
        <f t="shared" si="34"/>
        <v>0</v>
      </c>
    </row>
    <row r="157" spans="1:21" x14ac:dyDescent="0.25">
      <c r="A157" s="1"/>
      <c r="B157" s="98"/>
      <c r="C157" s="101"/>
      <c r="D157" s="103"/>
      <c r="E157" s="52">
        <v>507209</v>
      </c>
      <c r="F157" s="4" t="s">
        <v>71</v>
      </c>
      <c r="G157" s="12" t="s">
        <v>86</v>
      </c>
      <c r="H157" s="106"/>
      <c r="I157" s="7"/>
      <c r="J157" s="6"/>
      <c r="K157" s="6">
        <v>11</v>
      </c>
      <c r="L157" s="6">
        <v>39</v>
      </c>
      <c r="M157" s="6">
        <v>50</v>
      </c>
      <c r="N157" s="6">
        <v>34</v>
      </c>
      <c r="O157" s="6">
        <v>16</v>
      </c>
      <c r="P157" s="6"/>
      <c r="Q157" s="6"/>
      <c r="R157" s="6"/>
      <c r="S157" s="6">
        <f t="shared" si="33"/>
        <v>150</v>
      </c>
      <c r="T157" s="15">
        <v>5.82</v>
      </c>
      <c r="U157" s="15">
        <f t="shared" si="34"/>
        <v>873</v>
      </c>
    </row>
    <row r="158" spans="1:21" x14ac:dyDescent="0.25">
      <c r="A158" s="1"/>
      <c r="B158" s="98"/>
      <c r="C158" s="101"/>
      <c r="D158" s="103"/>
      <c r="E158" s="52">
        <v>507209</v>
      </c>
      <c r="F158" s="4" t="s">
        <v>72</v>
      </c>
      <c r="G158" s="12" t="s">
        <v>80</v>
      </c>
      <c r="H158" s="106"/>
      <c r="I158" s="7"/>
      <c r="J158" s="6"/>
      <c r="K158" s="6"/>
      <c r="L158" s="6"/>
      <c r="M158" s="6"/>
      <c r="N158" s="6"/>
      <c r="O158" s="6"/>
      <c r="P158" s="6"/>
      <c r="Q158" s="6"/>
      <c r="R158" s="6"/>
      <c r="S158" s="6">
        <f t="shared" si="33"/>
        <v>0</v>
      </c>
      <c r="T158" s="15">
        <v>5.95</v>
      </c>
      <c r="U158" s="15">
        <f t="shared" si="34"/>
        <v>0</v>
      </c>
    </row>
    <row r="159" spans="1:21" x14ac:dyDescent="0.25">
      <c r="A159" s="1"/>
      <c r="B159" s="98"/>
      <c r="C159" s="101"/>
      <c r="D159" s="103"/>
      <c r="E159" s="52">
        <v>507209</v>
      </c>
      <c r="F159" s="4" t="s">
        <v>73</v>
      </c>
      <c r="G159" s="12" t="s">
        <v>82</v>
      </c>
      <c r="H159" s="106"/>
      <c r="I159" s="7"/>
      <c r="J159" s="6"/>
      <c r="K159" s="6"/>
      <c r="L159" s="6"/>
      <c r="M159" s="6"/>
      <c r="N159" s="6"/>
      <c r="O159" s="6"/>
      <c r="P159" s="6"/>
      <c r="Q159" s="6"/>
      <c r="R159" s="6"/>
      <c r="S159" s="6">
        <f t="shared" si="33"/>
        <v>0</v>
      </c>
      <c r="T159" s="15">
        <v>5.82</v>
      </c>
      <c r="U159" s="15">
        <f t="shared" si="34"/>
        <v>0</v>
      </c>
    </row>
    <row r="160" spans="1:21" x14ac:dyDescent="0.25">
      <c r="A160" s="1"/>
      <c r="B160" s="98"/>
      <c r="C160" s="101"/>
      <c r="D160" s="103"/>
      <c r="E160" s="52">
        <v>507209</v>
      </c>
      <c r="F160" s="4" t="s">
        <v>60</v>
      </c>
      <c r="G160" s="12" t="s">
        <v>87</v>
      </c>
      <c r="H160" s="106"/>
      <c r="I160" s="7"/>
      <c r="J160" s="6"/>
      <c r="K160" s="6">
        <v>16</v>
      </c>
      <c r="L160" s="6">
        <v>57</v>
      </c>
      <c r="M160" s="6">
        <v>73</v>
      </c>
      <c r="N160" s="6">
        <v>49</v>
      </c>
      <c r="O160" s="6">
        <v>23</v>
      </c>
      <c r="P160" s="6"/>
      <c r="Q160" s="6"/>
      <c r="R160" s="6"/>
      <c r="S160" s="6">
        <f t="shared" si="33"/>
        <v>218</v>
      </c>
      <c r="T160" s="15">
        <v>5.9</v>
      </c>
      <c r="U160" s="15">
        <f t="shared" si="34"/>
        <v>1286.2</v>
      </c>
    </row>
    <row r="161" spans="1:21" x14ac:dyDescent="0.25">
      <c r="A161" s="1"/>
      <c r="B161" s="98"/>
      <c r="C161" s="101"/>
      <c r="D161" s="9"/>
      <c r="E161" s="53" t="s">
        <v>9</v>
      </c>
      <c r="F161" s="8"/>
      <c r="G161" s="8"/>
      <c r="H161" s="106"/>
      <c r="I161" s="9">
        <f>SUM(I150:I150)</f>
        <v>0</v>
      </c>
      <c r="J161" s="10"/>
      <c r="K161" s="10">
        <f>SUM(K144:K160)</f>
        <v>211</v>
      </c>
      <c r="L161" s="10">
        <f>SUM(L144:L160)</f>
        <v>773</v>
      </c>
      <c r="M161" s="10">
        <f>SUM(M144:M160)</f>
        <v>984</v>
      </c>
      <c r="N161" s="10">
        <f>SUM(N144:N160)</f>
        <v>663</v>
      </c>
      <c r="O161" s="10">
        <f>SUM(O144:O160)</f>
        <v>315</v>
      </c>
      <c r="P161" s="10">
        <f>SUM(P144:P151)</f>
        <v>0</v>
      </c>
      <c r="Q161" s="10">
        <f>SUM(Q144:Q151)</f>
        <v>0</v>
      </c>
      <c r="R161" s="10">
        <f>SUM(R144:R151)</f>
        <v>0</v>
      </c>
      <c r="S161" s="10">
        <f>SUM(S144:S160)</f>
        <v>2946</v>
      </c>
      <c r="T161" s="10"/>
      <c r="U161" s="10">
        <f>SUM(U144:U160)</f>
        <v>17722.41</v>
      </c>
    </row>
    <row r="162" spans="1:21" x14ac:dyDescent="0.25">
      <c r="A162" s="1"/>
      <c r="B162" s="98"/>
      <c r="C162" s="101"/>
      <c r="D162" s="102" t="s">
        <v>88</v>
      </c>
      <c r="E162" s="52">
        <v>529692</v>
      </c>
      <c r="F162" s="12" t="s">
        <v>50</v>
      </c>
      <c r="G162" s="12" t="s">
        <v>101</v>
      </c>
      <c r="H162" s="106"/>
      <c r="I162" s="7"/>
      <c r="J162" s="6"/>
      <c r="K162" s="6"/>
      <c r="L162" s="6"/>
      <c r="M162" s="6"/>
      <c r="N162" s="6"/>
      <c r="O162" s="6"/>
      <c r="P162" s="6"/>
      <c r="Q162" s="6"/>
      <c r="R162" s="6"/>
      <c r="S162" s="6">
        <f t="shared" ref="S162:S174" si="35">SUM(K162:R162)</f>
        <v>0</v>
      </c>
      <c r="T162" s="15">
        <v>6.03</v>
      </c>
      <c r="U162" s="15">
        <f t="shared" ref="U162:U174" si="36">T162*S162</f>
        <v>0</v>
      </c>
    </row>
    <row r="163" spans="1:21" x14ac:dyDescent="0.25">
      <c r="A163" s="1"/>
      <c r="B163" s="98"/>
      <c r="C163" s="101"/>
      <c r="D163" s="103"/>
      <c r="E163" s="52">
        <v>529692</v>
      </c>
      <c r="F163" s="4" t="s">
        <v>51</v>
      </c>
      <c r="G163" s="12" t="s">
        <v>98</v>
      </c>
      <c r="H163" s="106"/>
      <c r="I163" s="7"/>
      <c r="J163" s="6"/>
      <c r="K163" s="6"/>
      <c r="L163" s="6"/>
      <c r="M163" s="6"/>
      <c r="N163" s="6"/>
      <c r="O163" s="6"/>
      <c r="P163" s="6"/>
      <c r="Q163" s="6"/>
      <c r="R163" s="6"/>
      <c r="S163" s="6">
        <f t="shared" si="35"/>
        <v>0</v>
      </c>
      <c r="T163" s="15">
        <v>6.29</v>
      </c>
      <c r="U163" s="15">
        <f t="shared" si="36"/>
        <v>0</v>
      </c>
    </row>
    <row r="164" spans="1:21" x14ac:dyDescent="0.25">
      <c r="A164" s="1"/>
      <c r="B164" s="98"/>
      <c r="C164" s="101"/>
      <c r="D164" s="103"/>
      <c r="E164" s="52">
        <v>529692</v>
      </c>
      <c r="F164" s="4" t="s">
        <v>52</v>
      </c>
      <c r="G164" s="12" t="s">
        <v>97</v>
      </c>
      <c r="H164" s="106"/>
      <c r="I164" s="7"/>
      <c r="J164" s="6"/>
      <c r="K164" s="6"/>
      <c r="L164" s="6"/>
      <c r="M164" s="6"/>
      <c r="N164" s="6"/>
      <c r="O164" s="6"/>
      <c r="P164" s="6"/>
      <c r="Q164" s="6"/>
      <c r="R164" s="6"/>
      <c r="S164" s="6">
        <f t="shared" si="35"/>
        <v>0</v>
      </c>
      <c r="T164" s="15">
        <v>7.42</v>
      </c>
      <c r="U164" s="15">
        <f t="shared" si="36"/>
        <v>0</v>
      </c>
    </row>
    <row r="165" spans="1:21" x14ac:dyDescent="0.25">
      <c r="A165" s="1"/>
      <c r="B165" s="98"/>
      <c r="C165" s="101"/>
      <c r="D165" s="103"/>
      <c r="E165" s="52">
        <v>529692</v>
      </c>
      <c r="F165" s="4" t="s">
        <v>53</v>
      </c>
      <c r="G165" s="12" t="s">
        <v>100</v>
      </c>
      <c r="H165" s="106"/>
      <c r="I165" s="7"/>
      <c r="J165" s="6"/>
      <c r="K165" s="6"/>
      <c r="L165" s="6"/>
      <c r="M165" s="6"/>
      <c r="N165" s="6"/>
      <c r="O165" s="6"/>
      <c r="P165" s="6"/>
      <c r="Q165" s="6"/>
      <c r="R165" s="6"/>
      <c r="S165" s="6">
        <f t="shared" si="35"/>
        <v>0</v>
      </c>
      <c r="T165" s="15">
        <v>6.03</v>
      </c>
      <c r="U165" s="15">
        <f t="shared" si="36"/>
        <v>0</v>
      </c>
    </row>
    <row r="166" spans="1:21" x14ac:dyDescent="0.25">
      <c r="A166" s="1"/>
      <c r="B166" s="98"/>
      <c r="C166" s="101"/>
      <c r="D166" s="103"/>
      <c r="E166" s="52">
        <v>529692</v>
      </c>
      <c r="F166" s="4" t="s">
        <v>54</v>
      </c>
      <c r="G166" s="12" t="s">
        <v>99</v>
      </c>
      <c r="H166" s="106"/>
      <c r="I166" s="7"/>
      <c r="J166" s="6"/>
      <c r="K166" s="6"/>
      <c r="L166" s="6"/>
      <c r="M166" s="6"/>
      <c r="N166" s="6"/>
      <c r="O166" s="6"/>
      <c r="P166" s="6"/>
      <c r="Q166" s="6"/>
      <c r="R166" s="6"/>
      <c r="S166" s="6">
        <f t="shared" si="35"/>
        <v>0</v>
      </c>
      <c r="T166" s="15">
        <v>7.63</v>
      </c>
      <c r="U166" s="15">
        <f t="shared" si="36"/>
        <v>0</v>
      </c>
    </row>
    <row r="167" spans="1:21" x14ac:dyDescent="0.25">
      <c r="A167" s="1"/>
      <c r="B167" s="98"/>
      <c r="C167" s="101"/>
      <c r="D167" s="103"/>
      <c r="E167" s="52">
        <v>529692</v>
      </c>
      <c r="F167" s="4" t="s">
        <v>55</v>
      </c>
      <c r="G167" s="12" t="s">
        <v>102</v>
      </c>
      <c r="H167" s="106"/>
      <c r="I167" s="7"/>
      <c r="J167" s="6"/>
      <c r="K167" s="6"/>
      <c r="L167" s="6"/>
      <c r="M167" s="6"/>
      <c r="N167" s="6"/>
      <c r="O167" s="6"/>
      <c r="P167" s="6"/>
      <c r="Q167" s="6"/>
      <c r="R167" s="6"/>
      <c r="S167" s="6">
        <f t="shared" si="35"/>
        <v>0</v>
      </c>
      <c r="T167" s="15">
        <v>6.29</v>
      </c>
      <c r="U167" s="15">
        <f t="shared" si="36"/>
        <v>0</v>
      </c>
    </row>
    <row r="168" spans="1:21" x14ac:dyDescent="0.25">
      <c r="A168" s="1"/>
      <c r="B168" s="98"/>
      <c r="C168" s="101"/>
      <c r="D168" s="103"/>
      <c r="E168" s="52">
        <v>529692</v>
      </c>
      <c r="F168" s="4" t="s">
        <v>56</v>
      </c>
      <c r="G168" s="12" t="s">
        <v>96</v>
      </c>
      <c r="H168" s="106"/>
      <c r="I168" s="7"/>
      <c r="J168" s="6"/>
      <c r="K168" s="6"/>
      <c r="L168" s="6"/>
      <c r="M168" s="6"/>
      <c r="N168" s="6"/>
      <c r="O168" s="6"/>
      <c r="P168" s="6"/>
      <c r="Q168" s="6"/>
      <c r="R168" s="6"/>
      <c r="S168" s="6">
        <f t="shared" si="35"/>
        <v>0</v>
      </c>
      <c r="T168" s="15">
        <v>7.4</v>
      </c>
      <c r="U168" s="15">
        <f t="shared" si="36"/>
        <v>0</v>
      </c>
    </row>
    <row r="169" spans="1:21" x14ac:dyDescent="0.25">
      <c r="A169" s="1"/>
      <c r="B169" s="98"/>
      <c r="C169" s="101"/>
      <c r="D169" s="103"/>
      <c r="E169" s="52">
        <v>529688</v>
      </c>
      <c r="F169" s="4" t="s">
        <v>92</v>
      </c>
      <c r="G169" s="12" t="s">
        <v>93</v>
      </c>
      <c r="H169" s="106"/>
      <c r="I169" s="7"/>
      <c r="J169" s="6"/>
      <c r="K169" s="6"/>
      <c r="L169" s="6"/>
      <c r="M169" s="6"/>
      <c r="N169" s="6"/>
      <c r="O169" s="6"/>
      <c r="P169" s="6"/>
      <c r="Q169" s="6"/>
      <c r="R169" s="6"/>
      <c r="S169" s="6">
        <f t="shared" si="35"/>
        <v>0</v>
      </c>
      <c r="T169" s="15">
        <v>6.27</v>
      </c>
      <c r="U169" s="15">
        <f t="shared" si="36"/>
        <v>0</v>
      </c>
    </row>
    <row r="170" spans="1:21" x14ac:dyDescent="0.25">
      <c r="A170" s="1"/>
      <c r="B170" s="98"/>
      <c r="C170" s="101"/>
      <c r="D170" s="103"/>
      <c r="E170" s="52">
        <v>529688</v>
      </c>
      <c r="F170" s="4" t="s">
        <v>58</v>
      </c>
      <c r="G170" s="12" t="s">
        <v>95</v>
      </c>
      <c r="H170" s="106"/>
      <c r="I170" s="7"/>
      <c r="J170" s="6"/>
      <c r="K170" s="6"/>
      <c r="L170" s="6"/>
      <c r="M170" s="6"/>
      <c r="N170" s="6"/>
      <c r="O170" s="6"/>
      <c r="P170" s="6"/>
      <c r="Q170" s="6"/>
      <c r="R170" s="6"/>
      <c r="S170" s="6">
        <f t="shared" si="35"/>
        <v>0</v>
      </c>
      <c r="T170" s="15">
        <v>6.95</v>
      </c>
      <c r="U170" s="15">
        <f t="shared" si="36"/>
        <v>0</v>
      </c>
    </row>
    <row r="171" spans="1:21" x14ac:dyDescent="0.25">
      <c r="A171" s="1"/>
      <c r="B171" s="98"/>
      <c r="C171" s="101"/>
      <c r="D171" s="103"/>
      <c r="E171" s="52">
        <v>529688</v>
      </c>
      <c r="F171" s="4" t="s">
        <v>59</v>
      </c>
      <c r="G171" s="12" t="s">
        <v>94</v>
      </c>
      <c r="H171" s="106"/>
      <c r="I171" s="7"/>
      <c r="J171" s="6"/>
      <c r="K171" s="6"/>
      <c r="L171" s="6"/>
      <c r="M171" s="6"/>
      <c r="N171" s="6"/>
      <c r="O171" s="6"/>
      <c r="P171" s="6"/>
      <c r="Q171" s="6"/>
      <c r="R171" s="6"/>
      <c r="S171" s="6">
        <f t="shared" si="35"/>
        <v>0</v>
      </c>
      <c r="T171" s="15">
        <v>6.27</v>
      </c>
      <c r="U171" s="15">
        <f t="shared" si="36"/>
        <v>0</v>
      </c>
    </row>
    <row r="172" spans="1:21" x14ac:dyDescent="0.25">
      <c r="A172" s="1"/>
      <c r="B172" s="98"/>
      <c r="C172" s="101"/>
      <c r="D172" s="103"/>
      <c r="E172" s="52">
        <v>529688</v>
      </c>
      <c r="F172" s="4" t="s">
        <v>61</v>
      </c>
      <c r="G172" s="12" t="s">
        <v>90</v>
      </c>
      <c r="H172" s="106"/>
      <c r="I172" s="7"/>
      <c r="J172" s="6"/>
      <c r="K172" s="6"/>
      <c r="L172" s="6"/>
      <c r="M172" s="6"/>
      <c r="N172" s="6"/>
      <c r="O172" s="6"/>
      <c r="P172" s="6"/>
      <c r="Q172" s="6"/>
      <c r="R172" s="6"/>
      <c r="S172" s="6">
        <f t="shared" si="35"/>
        <v>0</v>
      </c>
      <c r="T172" s="15">
        <v>6.35</v>
      </c>
      <c r="U172" s="15">
        <f t="shared" si="36"/>
        <v>0</v>
      </c>
    </row>
    <row r="173" spans="1:21" x14ac:dyDescent="0.25">
      <c r="A173" s="1"/>
      <c r="B173" s="98"/>
      <c r="C173" s="101"/>
      <c r="D173" s="103"/>
      <c r="E173" s="52">
        <v>529688</v>
      </c>
      <c r="F173" s="4" t="s">
        <v>70</v>
      </c>
      <c r="G173" s="12" t="s">
        <v>107</v>
      </c>
      <c r="H173" s="106"/>
      <c r="I173" s="7"/>
      <c r="J173" s="6"/>
      <c r="K173" s="6"/>
      <c r="L173" s="6"/>
      <c r="M173" s="6"/>
      <c r="N173" s="6"/>
      <c r="O173" s="6"/>
      <c r="P173" s="6"/>
      <c r="Q173" s="6"/>
      <c r="R173" s="6"/>
      <c r="S173" s="6">
        <f t="shared" si="35"/>
        <v>0</v>
      </c>
      <c r="T173" s="15"/>
      <c r="U173" s="15">
        <f t="shared" si="36"/>
        <v>0</v>
      </c>
    </row>
    <row r="174" spans="1:21" x14ac:dyDescent="0.25">
      <c r="A174" s="1"/>
      <c r="B174" s="98"/>
      <c r="C174" s="101"/>
      <c r="D174" s="103"/>
      <c r="E174" s="52">
        <v>529688</v>
      </c>
      <c r="F174" s="4" t="s">
        <v>62</v>
      </c>
      <c r="G174" s="12" t="s">
        <v>91</v>
      </c>
      <c r="H174" s="106"/>
      <c r="I174" s="7"/>
      <c r="J174" s="6"/>
      <c r="K174" s="6"/>
      <c r="L174" s="6"/>
      <c r="M174" s="6"/>
      <c r="N174" s="6"/>
      <c r="O174" s="6"/>
      <c r="P174" s="6"/>
      <c r="Q174" s="6"/>
      <c r="R174" s="6"/>
      <c r="S174" s="6">
        <f t="shared" si="35"/>
        <v>0</v>
      </c>
      <c r="T174" s="15">
        <v>6.27</v>
      </c>
      <c r="U174" s="15">
        <f t="shared" si="36"/>
        <v>0</v>
      </c>
    </row>
    <row r="175" spans="1:21" x14ac:dyDescent="0.25">
      <c r="A175" s="1"/>
      <c r="B175" s="98"/>
      <c r="C175" s="9" t="s">
        <v>10</v>
      </c>
      <c r="D175" s="9"/>
      <c r="E175" s="53" t="s">
        <v>9</v>
      </c>
      <c r="F175" s="8"/>
      <c r="G175" s="8"/>
      <c r="H175" s="83" t="s">
        <v>108</v>
      </c>
      <c r="I175" s="9"/>
      <c r="J175" s="10">
        <f>SUM(J144:J174)</f>
        <v>0</v>
      </c>
      <c r="K175" s="10">
        <f t="shared" ref="K175:S175" si="37">SUM(K162:K174)</f>
        <v>0</v>
      </c>
      <c r="L175" s="10">
        <f t="shared" si="37"/>
        <v>0</v>
      </c>
      <c r="M175" s="10">
        <f t="shared" si="37"/>
        <v>0</v>
      </c>
      <c r="N175" s="10">
        <f t="shared" si="37"/>
        <v>0</v>
      </c>
      <c r="O175" s="10">
        <f t="shared" si="37"/>
        <v>0</v>
      </c>
      <c r="P175" s="10">
        <f t="shared" si="37"/>
        <v>0</v>
      </c>
      <c r="Q175" s="10">
        <f t="shared" si="37"/>
        <v>0</v>
      </c>
      <c r="R175" s="10">
        <f t="shared" si="37"/>
        <v>0</v>
      </c>
      <c r="S175" s="10">
        <f t="shared" si="37"/>
        <v>0</v>
      </c>
      <c r="T175" s="10"/>
      <c r="U175" s="23">
        <f>SUM(U162:U174)</f>
        <v>0</v>
      </c>
    </row>
    <row r="176" spans="1:21" x14ac:dyDescent="0.25">
      <c r="A176" s="1"/>
      <c r="B176" s="99"/>
      <c r="C176" s="14"/>
      <c r="D176" s="14"/>
      <c r="E176" s="16"/>
      <c r="F176" s="16" t="s">
        <v>13</v>
      </c>
      <c r="G176" s="16" t="s">
        <v>13</v>
      </c>
      <c r="H176" s="84"/>
      <c r="I176" s="13">
        <f>SUM(I175)</f>
        <v>0</v>
      </c>
      <c r="J176" s="13">
        <f t="shared" ref="J176" si="38">SUM(J175)</f>
        <v>0</v>
      </c>
      <c r="K176" s="17">
        <f t="shared" ref="K176:U176" si="39">SUM(K175,K161)</f>
        <v>211</v>
      </c>
      <c r="L176" s="17">
        <f t="shared" si="39"/>
        <v>773</v>
      </c>
      <c r="M176" s="17">
        <f t="shared" si="39"/>
        <v>984</v>
      </c>
      <c r="N176" s="17">
        <f t="shared" si="39"/>
        <v>663</v>
      </c>
      <c r="O176" s="17">
        <f t="shared" si="39"/>
        <v>315</v>
      </c>
      <c r="P176" s="17">
        <f t="shared" si="39"/>
        <v>0</v>
      </c>
      <c r="Q176" s="17">
        <f t="shared" si="39"/>
        <v>0</v>
      </c>
      <c r="R176" s="17">
        <f t="shared" si="39"/>
        <v>0</v>
      </c>
      <c r="S176" s="17">
        <f t="shared" si="39"/>
        <v>2946</v>
      </c>
      <c r="T176" s="13">
        <f t="shared" si="39"/>
        <v>0</v>
      </c>
      <c r="U176" s="24">
        <f t="shared" si="39"/>
        <v>17722.41</v>
      </c>
    </row>
    <row r="177" spans="1:21" ht="13.2" customHeight="1" x14ac:dyDescent="0.25">
      <c r="A177" s="1"/>
      <c r="B177" s="3"/>
      <c r="C177" s="1"/>
      <c r="D177" s="1"/>
      <c r="E177" s="51"/>
      <c r="F177" s="1"/>
      <c r="G177" s="1"/>
      <c r="H177" s="8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x14ac:dyDescent="0.25">
      <c r="A178" s="1"/>
      <c r="B178" s="4" t="s">
        <v>12</v>
      </c>
      <c r="C178" s="5" t="s">
        <v>1</v>
      </c>
      <c r="D178" s="5" t="s">
        <v>16</v>
      </c>
      <c r="E178" s="52" t="s">
        <v>89</v>
      </c>
      <c r="F178" s="4" t="s">
        <v>0</v>
      </c>
      <c r="G178" s="4" t="s">
        <v>31</v>
      </c>
      <c r="H178" s="82" t="s">
        <v>2</v>
      </c>
      <c r="I178" s="5" t="s">
        <v>15</v>
      </c>
      <c r="J178" s="5" t="s">
        <v>3</v>
      </c>
      <c r="K178" s="5" t="s">
        <v>4</v>
      </c>
      <c r="L178" s="5" t="s">
        <v>5</v>
      </c>
      <c r="M178" s="5" t="s">
        <v>6</v>
      </c>
      <c r="N178" s="5" t="s">
        <v>7</v>
      </c>
      <c r="O178" s="5" t="s">
        <v>8</v>
      </c>
      <c r="P178" s="5" t="s">
        <v>25</v>
      </c>
      <c r="Q178" s="5" t="s">
        <v>26</v>
      </c>
      <c r="R178" s="5" t="s">
        <v>27</v>
      </c>
      <c r="S178" s="6" t="s">
        <v>9</v>
      </c>
      <c r="T178" s="6" t="s">
        <v>30</v>
      </c>
      <c r="U178" s="6" t="s">
        <v>29</v>
      </c>
    </row>
    <row r="179" spans="1:21" ht="14.4" customHeight="1" x14ac:dyDescent="0.25">
      <c r="A179" s="1"/>
      <c r="B179" s="97" t="s">
        <v>69</v>
      </c>
      <c r="C179" s="100">
        <v>4500458812</v>
      </c>
      <c r="D179" s="102" t="s">
        <v>74</v>
      </c>
      <c r="E179" s="52">
        <v>506896</v>
      </c>
      <c r="F179" s="12" t="s">
        <v>50</v>
      </c>
      <c r="G179" s="12" t="s">
        <v>105</v>
      </c>
      <c r="H179" s="104">
        <v>44518</v>
      </c>
      <c r="I179" s="7"/>
      <c r="J179" s="6"/>
      <c r="K179" s="6">
        <v>8</v>
      </c>
      <c r="L179" s="6">
        <v>16</v>
      </c>
      <c r="M179" s="6">
        <v>24</v>
      </c>
      <c r="N179" s="6">
        <v>20</v>
      </c>
      <c r="O179" s="6">
        <v>12</v>
      </c>
      <c r="P179" s="6"/>
      <c r="Q179" s="6"/>
      <c r="R179" s="6"/>
      <c r="S179" s="6">
        <f>SUM(K179:R179)</f>
        <v>80</v>
      </c>
      <c r="T179" s="15">
        <v>5.89</v>
      </c>
      <c r="U179" s="15">
        <f>T179*S179</f>
        <v>471.2</v>
      </c>
    </row>
    <row r="180" spans="1:21" x14ac:dyDescent="0.25">
      <c r="A180" s="1"/>
      <c r="B180" s="98"/>
      <c r="C180" s="101"/>
      <c r="D180" s="103"/>
      <c r="E180" s="52">
        <v>506896</v>
      </c>
      <c r="F180" s="4" t="s">
        <v>51</v>
      </c>
      <c r="G180" s="12" t="s">
        <v>103</v>
      </c>
      <c r="H180" s="105"/>
      <c r="I180" s="7"/>
      <c r="J180" s="6"/>
      <c r="K180" s="6"/>
      <c r="L180" s="6"/>
      <c r="M180" s="6"/>
      <c r="N180" s="6"/>
      <c r="O180" s="6"/>
      <c r="P180" s="6"/>
      <c r="Q180" s="6"/>
      <c r="R180" s="6"/>
      <c r="S180" s="6">
        <f t="shared" ref="S180:S195" si="40">SUM(K180:R180)</f>
        <v>0</v>
      </c>
      <c r="T180" s="15">
        <v>6.13</v>
      </c>
      <c r="U180" s="15">
        <f t="shared" ref="U180:U195" si="41">T180*S180</f>
        <v>0</v>
      </c>
    </row>
    <row r="181" spans="1:21" x14ac:dyDescent="0.25">
      <c r="A181" s="1"/>
      <c r="B181" s="98"/>
      <c r="C181" s="101"/>
      <c r="D181" s="103"/>
      <c r="E181" s="52">
        <v>506896</v>
      </c>
      <c r="F181" s="4" t="s">
        <v>52</v>
      </c>
      <c r="G181" s="12" t="s">
        <v>76</v>
      </c>
      <c r="H181" s="105"/>
      <c r="I181" s="7"/>
      <c r="J181" s="6"/>
      <c r="K181" s="6"/>
      <c r="L181" s="6"/>
      <c r="M181" s="6"/>
      <c r="N181" s="6"/>
      <c r="O181" s="6"/>
      <c r="P181" s="6"/>
      <c r="Q181" s="6"/>
      <c r="R181" s="6"/>
      <c r="S181" s="6">
        <f t="shared" si="40"/>
        <v>0</v>
      </c>
      <c r="T181" s="15">
        <v>7.19</v>
      </c>
      <c r="U181" s="15">
        <f t="shared" si="41"/>
        <v>0</v>
      </c>
    </row>
    <row r="182" spans="1:21" x14ac:dyDescent="0.25">
      <c r="A182" s="1"/>
      <c r="B182" s="98"/>
      <c r="C182" s="101"/>
      <c r="D182" s="103"/>
      <c r="E182" s="52">
        <v>506896</v>
      </c>
      <c r="F182" s="4" t="s">
        <v>53</v>
      </c>
      <c r="G182" s="12" t="s">
        <v>104</v>
      </c>
      <c r="H182" s="105"/>
      <c r="I182" s="7"/>
      <c r="J182" s="6"/>
      <c r="K182" s="6">
        <v>12</v>
      </c>
      <c r="L182" s="6">
        <v>28</v>
      </c>
      <c r="M182" s="6">
        <v>44</v>
      </c>
      <c r="N182" s="6">
        <v>32</v>
      </c>
      <c r="O182" s="6">
        <v>20</v>
      </c>
      <c r="P182" s="6"/>
      <c r="Q182" s="6"/>
      <c r="R182" s="6"/>
      <c r="S182" s="6">
        <f t="shared" si="40"/>
        <v>136</v>
      </c>
      <c r="T182" s="15">
        <v>5.89</v>
      </c>
      <c r="U182" s="15">
        <f t="shared" si="41"/>
        <v>801.04</v>
      </c>
    </row>
    <row r="183" spans="1:21" x14ac:dyDescent="0.25">
      <c r="A183" s="1"/>
      <c r="B183" s="98"/>
      <c r="C183" s="101"/>
      <c r="D183" s="103"/>
      <c r="E183" s="52">
        <v>506896</v>
      </c>
      <c r="F183" s="4" t="s">
        <v>54</v>
      </c>
      <c r="G183" s="12" t="s">
        <v>77</v>
      </c>
      <c r="H183" s="106"/>
      <c r="I183" s="7"/>
      <c r="J183" s="6"/>
      <c r="K183" s="6"/>
      <c r="L183" s="6"/>
      <c r="M183" s="6"/>
      <c r="N183" s="6"/>
      <c r="O183" s="6"/>
      <c r="P183" s="6"/>
      <c r="Q183" s="6"/>
      <c r="R183" s="6"/>
      <c r="S183" s="6">
        <f t="shared" si="40"/>
        <v>0</v>
      </c>
      <c r="T183" s="15">
        <v>7.44</v>
      </c>
      <c r="U183" s="15">
        <f t="shared" si="41"/>
        <v>0</v>
      </c>
    </row>
    <row r="184" spans="1:21" x14ac:dyDescent="0.25">
      <c r="A184" s="1"/>
      <c r="B184" s="98"/>
      <c r="C184" s="101"/>
      <c r="D184" s="103"/>
      <c r="E184" s="52">
        <v>506896</v>
      </c>
      <c r="F184" s="4" t="s">
        <v>55</v>
      </c>
      <c r="G184" s="12" t="s">
        <v>106</v>
      </c>
      <c r="H184" s="106"/>
      <c r="I184" s="7"/>
      <c r="J184" s="6"/>
      <c r="K184" s="6"/>
      <c r="L184" s="6"/>
      <c r="M184" s="6"/>
      <c r="N184" s="6"/>
      <c r="O184" s="6"/>
      <c r="P184" s="6"/>
      <c r="Q184" s="6"/>
      <c r="R184" s="6"/>
      <c r="S184" s="6">
        <f t="shared" si="40"/>
        <v>0</v>
      </c>
      <c r="T184" s="15">
        <v>6.13</v>
      </c>
      <c r="U184" s="15">
        <f t="shared" si="41"/>
        <v>0</v>
      </c>
    </row>
    <row r="185" spans="1:21" x14ac:dyDescent="0.25">
      <c r="A185" s="1"/>
      <c r="B185" s="98"/>
      <c r="C185" s="101"/>
      <c r="D185" s="103"/>
      <c r="E185" s="52">
        <v>506896</v>
      </c>
      <c r="F185" s="4" t="s">
        <v>56</v>
      </c>
      <c r="G185" s="12" t="s">
        <v>75</v>
      </c>
      <c r="H185" s="106"/>
      <c r="I185" s="7"/>
      <c r="J185" s="6"/>
      <c r="K185" s="6"/>
      <c r="L185" s="6"/>
      <c r="M185" s="6"/>
      <c r="N185" s="6"/>
      <c r="O185" s="6"/>
      <c r="P185" s="6"/>
      <c r="Q185" s="6"/>
      <c r="R185" s="6"/>
      <c r="S185" s="6">
        <f t="shared" si="40"/>
        <v>0</v>
      </c>
      <c r="T185" s="15">
        <v>7.19</v>
      </c>
      <c r="U185" s="15">
        <f t="shared" si="41"/>
        <v>0</v>
      </c>
    </row>
    <row r="186" spans="1:21" x14ac:dyDescent="0.25">
      <c r="A186" s="1"/>
      <c r="B186" s="98"/>
      <c r="C186" s="101"/>
      <c r="D186" s="103"/>
      <c r="E186" s="52">
        <v>507209</v>
      </c>
      <c r="F186" s="4" t="s">
        <v>57</v>
      </c>
      <c r="G186" s="12" t="s">
        <v>81</v>
      </c>
      <c r="H186" s="106"/>
      <c r="I186" s="7"/>
      <c r="J186" s="6"/>
      <c r="K186" s="6"/>
      <c r="L186" s="6"/>
      <c r="M186" s="6"/>
      <c r="N186" s="6"/>
      <c r="O186" s="6"/>
      <c r="P186" s="6"/>
      <c r="Q186" s="6"/>
      <c r="R186" s="6"/>
      <c r="S186" s="6">
        <f t="shared" si="40"/>
        <v>0</v>
      </c>
      <c r="T186" s="15">
        <v>6.11</v>
      </c>
      <c r="U186" s="15">
        <f t="shared" si="41"/>
        <v>0</v>
      </c>
    </row>
    <row r="187" spans="1:21" x14ac:dyDescent="0.25">
      <c r="A187" s="1"/>
      <c r="B187" s="98"/>
      <c r="C187" s="101"/>
      <c r="D187" s="103"/>
      <c r="E187" s="52">
        <v>507209</v>
      </c>
      <c r="F187" s="4" t="s">
        <v>58</v>
      </c>
      <c r="G187" s="12" t="s">
        <v>84</v>
      </c>
      <c r="H187" s="106"/>
      <c r="I187" s="7"/>
      <c r="J187" s="6"/>
      <c r="K187" s="6"/>
      <c r="L187" s="6"/>
      <c r="M187" s="6"/>
      <c r="N187" s="6"/>
      <c r="O187" s="6"/>
      <c r="P187" s="6"/>
      <c r="Q187" s="6"/>
      <c r="R187" s="6"/>
      <c r="S187" s="6">
        <f t="shared" si="40"/>
        <v>0</v>
      </c>
      <c r="T187" s="15">
        <v>6.74</v>
      </c>
      <c r="U187" s="15">
        <f t="shared" si="41"/>
        <v>0</v>
      </c>
    </row>
    <row r="188" spans="1:21" x14ac:dyDescent="0.25">
      <c r="A188" s="1"/>
      <c r="B188" s="98"/>
      <c r="C188" s="101"/>
      <c r="D188" s="103"/>
      <c r="E188" s="52">
        <v>507209</v>
      </c>
      <c r="F188" s="4" t="s">
        <v>59</v>
      </c>
      <c r="G188" s="12" t="s">
        <v>83</v>
      </c>
      <c r="H188" s="106"/>
      <c r="I188" s="7"/>
      <c r="J188" s="6"/>
      <c r="K188" s="6">
        <v>4</v>
      </c>
      <c r="L188" s="6">
        <v>12</v>
      </c>
      <c r="M188" s="6">
        <v>20</v>
      </c>
      <c r="N188" s="6">
        <v>16</v>
      </c>
      <c r="O188" s="6">
        <v>8</v>
      </c>
      <c r="P188" s="6"/>
      <c r="Q188" s="6"/>
      <c r="R188" s="6"/>
      <c r="S188" s="6">
        <f t="shared" si="40"/>
        <v>60</v>
      </c>
      <c r="T188" s="15">
        <v>6.11</v>
      </c>
      <c r="U188" s="15">
        <f t="shared" si="41"/>
        <v>366.6</v>
      </c>
    </row>
    <row r="189" spans="1:21" x14ac:dyDescent="0.25">
      <c r="A189" s="1"/>
      <c r="B189" s="98"/>
      <c r="C189" s="101"/>
      <c r="D189" s="103"/>
      <c r="E189" s="52">
        <v>507209</v>
      </c>
      <c r="F189" s="4" t="s">
        <v>61</v>
      </c>
      <c r="G189" s="12" t="s">
        <v>78</v>
      </c>
      <c r="H189" s="106"/>
      <c r="I189" s="7"/>
      <c r="J189" s="6"/>
      <c r="K189" s="6">
        <v>8</v>
      </c>
      <c r="L189" s="6">
        <v>20</v>
      </c>
      <c r="M189" s="6">
        <v>36</v>
      </c>
      <c r="N189" s="6">
        <v>24</v>
      </c>
      <c r="O189" s="6">
        <v>16</v>
      </c>
      <c r="P189" s="6"/>
      <c r="Q189" s="6"/>
      <c r="R189" s="6"/>
      <c r="S189" s="6">
        <f t="shared" si="40"/>
        <v>104</v>
      </c>
      <c r="T189" s="15">
        <v>6.19</v>
      </c>
      <c r="U189" s="15">
        <f t="shared" si="41"/>
        <v>643.76</v>
      </c>
    </row>
    <row r="190" spans="1:21" x14ac:dyDescent="0.25">
      <c r="A190" s="1"/>
      <c r="B190" s="98"/>
      <c r="C190" s="101"/>
      <c r="D190" s="103"/>
      <c r="E190" s="52">
        <v>507209</v>
      </c>
      <c r="F190" s="4" t="s">
        <v>70</v>
      </c>
      <c r="G190" s="12" t="s">
        <v>85</v>
      </c>
      <c r="H190" s="106"/>
      <c r="I190" s="7"/>
      <c r="J190" s="6"/>
      <c r="K190" s="6"/>
      <c r="L190" s="6"/>
      <c r="M190" s="6"/>
      <c r="N190" s="6"/>
      <c r="O190" s="6"/>
      <c r="P190" s="6"/>
      <c r="Q190" s="6"/>
      <c r="R190" s="6"/>
      <c r="S190" s="6">
        <f t="shared" si="40"/>
        <v>0</v>
      </c>
      <c r="T190" s="15">
        <v>6.24</v>
      </c>
      <c r="U190" s="15">
        <f t="shared" si="41"/>
        <v>0</v>
      </c>
    </row>
    <row r="191" spans="1:21" x14ac:dyDescent="0.25">
      <c r="A191" s="1"/>
      <c r="B191" s="98"/>
      <c r="C191" s="101"/>
      <c r="D191" s="103"/>
      <c r="E191" s="52">
        <v>507209</v>
      </c>
      <c r="F191" s="4" t="s">
        <v>62</v>
      </c>
      <c r="G191" s="12" t="s">
        <v>79</v>
      </c>
      <c r="H191" s="106"/>
      <c r="I191" s="7"/>
      <c r="J191" s="6"/>
      <c r="K191" s="6">
        <v>8</v>
      </c>
      <c r="L191" s="6">
        <v>24</v>
      </c>
      <c r="M191" s="6">
        <v>48</v>
      </c>
      <c r="N191" s="6">
        <v>28</v>
      </c>
      <c r="O191" s="6">
        <v>20</v>
      </c>
      <c r="P191" s="6"/>
      <c r="Q191" s="6"/>
      <c r="R191" s="6"/>
      <c r="S191" s="6">
        <f t="shared" si="40"/>
        <v>128</v>
      </c>
      <c r="T191" s="15">
        <v>6.11</v>
      </c>
      <c r="U191" s="15">
        <f t="shared" si="41"/>
        <v>782.08</v>
      </c>
    </row>
    <row r="192" spans="1:21" x14ac:dyDescent="0.25">
      <c r="A192" s="1"/>
      <c r="B192" s="98"/>
      <c r="C192" s="101"/>
      <c r="D192" s="103"/>
      <c r="E192" s="52">
        <v>507209</v>
      </c>
      <c r="F192" s="4" t="s">
        <v>71</v>
      </c>
      <c r="G192" s="12" t="s">
        <v>86</v>
      </c>
      <c r="H192" s="106"/>
      <c r="I192" s="7"/>
      <c r="J192" s="6"/>
      <c r="K192" s="6"/>
      <c r="L192" s="6"/>
      <c r="M192" s="6"/>
      <c r="N192" s="6"/>
      <c r="O192" s="6"/>
      <c r="P192" s="6"/>
      <c r="Q192" s="6"/>
      <c r="R192" s="6"/>
      <c r="S192" s="6">
        <f t="shared" si="40"/>
        <v>0</v>
      </c>
      <c r="T192" s="15">
        <v>6.11</v>
      </c>
      <c r="U192" s="15">
        <f t="shared" si="41"/>
        <v>0</v>
      </c>
    </row>
    <row r="193" spans="1:21" x14ac:dyDescent="0.25">
      <c r="A193" s="1"/>
      <c r="B193" s="98"/>
      <c r="C193" s="101"/>
      <c r="D193" s="103"/>
      <c r="E193" s="52">
        <v>507209</v>
      </c>
      <c r="F193" s="4" t="s">
        <v>72</v>
      </c>
      <c r="G193" s="12" t="s">
        <v>80</v>
      </c>
      <c r="H193" s="106"/>
      <c r="I193" s="7"/>
      <c r="J193" s="6"/>
      <c r="K193" s="6"/>
      <c r="L193" s="6"/>
      <c r="M193" s="6"/>
      <c r="N193" s="6"/>
      <c r="O193" s="6"/>
      <c r="P193" s="6"/>
      <c r="Q193" s="6"/>
      <c r="R193" s="6"/>
      <c r="S193" s="6">
        <f t="shared" si="40"/>
        <v>0</v>
      </c>
      <c r="T193" s="15">
        <v>6.24</v>
      </c>
      <c r="U193" s="15">
        <f t="shared" si="41"/>
        <v>0</v>
      </c>
    </row>
    <row r="194" spans="1:21" x14ac:dyDescent="0.25">
      <c r="A194" s="1"/>
      <c r="B194" s="98"/>
      <c r="C194" s="101"/>
      <c r="D194" s="103"/>
      <c r="E194" s="52">
        <v>507209</v>
      </c>
      <c r="F194" s="4" t="s">
        <v>73</v>
      </c>
      <c r="G194" s="12" t="s">
        <v>82</v>
      </c>
      <c r="H194" s="106"/>
      <c r="I194" s="7"/>
      <c r="J194" s="6"/>
      <c r="K194" s="6"/>
      <c r="L194" s="6"/>
      <c r="M194" s="6"/>
      <c r="N194" s="6"/>
      <c r="O194" s="6"/>
      <c r="P194" s="6"/>
      <c r="Q194" s="6"/>
      <c r="R194" s="6"/>
      <c r="S194" s="6">
        <f t="shared" si="40"/>
        <v>0</v>
      </c>
      <c r="T194" s="15">
        <v>6.11</v>
      </c>
      <c r="U194" s="15">
        <f t="shared" si="41"/>
        <v>0</v>
      </c>
    </row>
    <row r="195" spans="1:21" x14ac:dyDescent="0.25">
      <c r="A195" s="1"/>
      <c r="B195" s="98"/>
      <c r="C195" s="101"/>
      <c r="D195" s="103"/>
      <c r="E195" s="52">
        <v>507209</v>
      </c>
      <c r="F195" s="4" t="s">
        <v>60</v>
      </c>
      <c r="G195" s="12" t="s">
        <v>87</v>
      </c>
      <c r="H195" s="106"/>
      <c r="I195" s="7"/>
      <c r="J195" s="6"/>
      <c r="K195" s="6">
        <v>8</v>
      </c>
      <c r="L195" s="6">
        <v>20</v>
      </c>
      <c r="M195" s="6">
        <v>28</v>
      </c>
      <c r="N195" s="6">
        <v>24</v>
      </c>
      <c r="O195" s="6">
        <v>16</v>
      </c>
      <c r="P195" s="6"/>
      <c r="Q195" s="6"/>
      <c r="R195" s="6"/>
      <c r="S195" s="6">
        <f t="shared" si="40"/>
        <v>96</v>
      </c>
      <c r="T195" s="15">
        <v>6.19</v>
      </c>
      <c r="U195" s="15">
        <f t="shared" si="41"/>
        <v>594.24</v>
      </c>
    </row>
    <row r="196" spans="1:21" x14ac:dyDescent="0.25">
      <c r="A196" s="1"/>
      <c r="B196" s="98"/>
      <c r="C196" s="101"/>
      <c r="D196" s="9"/>
      <c r="E196" s="53" t="s">
        <v>9</v>
      </c>
      <c r="F196" s="8"/>
      <c r="G196" s="8"/>
      <c r="H196" s="106"/>
      <c r="I196" s="9">
        <f>SUM(I185:I185)</f>
        <v>0</v>
      </c>
      <c r="J196" s="10"/>
      <c r="K196" s="10">
        <f>SUM(K179:K195)</f>
        <v>48</v>
      </c>
      <c r="L196" s="10">
        <f>SUM(L179:L195)</f>
        <v>120</v>
      </c>
      <c r="M196" s="10">
        <f>SUM(M179:M195)</f>
        <v>200</v>
      </c>
      <c r="N196" s="10">
        <f>SUM(N179:N195)</f>
        <v>144</v>
      </c>
      <c r="O196" s="10">
        <f>SUM(O179:O195)</f>
        <v>92</v>
      </c>
      <c r="P196" s="10">
        <f>SUM(P179:P186)</f>
        <v>0</v>
      </c>
      <c r="Q196" s="10">
        <f>SUM(Q179:Q186)</f>
        <v>0</v>
      </c>
      <c r="R196" s="10">
        <f>SUM(R179:R186)</f>
        <v>0</v>
      </c>
      <c r="S196" s="10">
        <f>SUM(S179:S195)</f>
        <v>604</v>
      </c>
      <c r="T196" s="10"/>
      <c r="U196" s="23">
        <f>SUM(U179:U195)</f>
        <v>3658.92</v>
      </c>
    </row>
    <row r="197" spans="1:21" x14ac:dyDescent="0.25">
      <c r="A197" s="1"/>
      <c r="B197" s="98"/>
      <c r="C197" s="101"/>
      <c r="D197" s="102" t="s">
        <v>88</v>
      </c>
      <c r="E197" s="52">
        <v>529692</v>
      </c>
      <c r="F197" s="12" t="s">
        <v>50</v>
      </c>
      <c r="G197" s="12" t="s">
        <v>101</v>
      </c>
      <c r="H197" s="106"/>
      <c r="I197" s="7"/>
      <c r="J197" s="6"/>
      <c r="K197" s="6"/>
      <c r="L197" s="6"/>
      <c r="M197" s="6"/>
      <c r="N197" s="6"/>
      <c r="O197" s="6"/>
      <c r="P197" s="6"/>
      <c r="Q197" s="6"/>
      <c r="R197" s="6"/>
      <c r="S197" s="6">
        <f t="shared" ref="S197:S209" si="42">SUM(K197:R197)</f>
        <v>0</v>
      </c>
      <c r="T197" s="15">
        <v>6.32</v>
      </c>
      <c r="U197" s="15">
        <f t="shared" ref="U197:U209" si="43">T197*S197</f>
        <v>0</v>
      </c>
    </row>
    <row r="198" spans="1:21" x14ac:dyDescent="0.25">
      <c r="A198" s="1"/>
      <c r="B198" s="98"/>
      <c r="C198" s="101"/>
      <c r="D198" s="103"/>
      <c r="E198" s="52">
        <v>529692</v>
      </c>
      <c r="F198" s="4" t="s">
        <v>51</v>
      </c>
      <c r="G198" s="12" t="s">
        <v>98</v>
      </c>
      <c r="H198" s="106"/>
      <c r="I198" s="7"/>
      <c r="J198" s="6"/>
      <c r="K198" s="6"/>
      <c r="L198" s="6"/>
      <c r="M198" s="6"/>
      <c r="N198" s="6"/>
      <c r="O198" s="6"/>
      <c r="P198" s="6"/>
      <c r="Q198" s="6"/>
      <c r="R198" s="6"/>
      <c r="S198" s="6">
        <f t="shared" si="42"/>
        <v>0</v>
      </c>
      <c r="T198" s="15">
        <v>6.58</v>
      </c>
      <c r="U198" s="15">
        <f t="shared" si="43"/>
        <v>0</v>
      </c>
    </row>
    <row r="199" spans="1:21" x14ac:dyDescent="0.25">
      <c r="A199" s="1"/>
      <c r="B199" s="98"/>
      <c r="C199" s="101"/>
      <c r="D199" s="103"/>
      <c r="E199" s="52">
        <v>529692</v>
      </c>
      <c r="F199" s="4" t="s">
        <v>52</v>
      </c>
      <c r="G199" s="12" t="s">
        <v>97</v>
      </c>
      <c r="H199" s="106"/>
      <c r="I199" s="7"/>
      <c r="J199" s="6"/>
      <c r="K199" s="6"/>
      <c r="L199" s="6"/>
      <c r="M199" s="6"/>
      <c r="N199" s="6"/>
      <c r="O199" s="6"/>
      <c r="P199" s="6"/>
      <c r="Q199" s="6"/>
      <c r="R199" s="6"/>
      <c r="S199" s="6">
        <f t="shared" si="42"/>
        <v>0</v>
      </c>
      <c r="T199" s="15">
        <v>7.71</v>
      </c>
      <c r="U199" s="15">
        <f t="shared" si="43"/>
        <v>0</v>
      </c>
    </row>
    <row r="200" spans="1:21" x14ac:dyDescent="0.25">
      <c r="A200" s="1"/>
      <c r="B200" s="98"/>
      <c r="C200" s="101"/>
      <c r="D200" s="103"/>
      <c r="E200" s="52">
        <v>529692</v>
      </c>
      <c r="F200" s="4" t="s">
        <v>53</v>
      </c>
      <c r="G200" s="12" t="s">
        <v>100</v>
      </c>
      <c r="H200" s="106"/>
      <c r="I200" s="7"/>
      <c r="J200" s="6"/>
      <c r="K200" s="6"/>
      <c r="L200" s="6"/>
      <c r="M200" s="6"/>
      <c r="N200" s="6"/>
      <c r="O200" s="6"/>
      <c r="P200" s="6"/>
      <c r="Q200" s="6"/>
      <c r="R200" s="6"/>
      <c r="S200" s="6">
        <f t="shared" si="42"/>
        <v>0</v>
      </c>
      <c r="T200" s="15">
        <v>6.32</v>
      </c>
      <c r="U200" s="15">
        <f t="shared" si="43"/>
        <v>0</v>
      </c>
    </row>
    <row r="201" spans="1:21" x14ac:dyDescent="0.25">
      <c r="A201" s="1"/>
      <c r="B201" s="98"/>
      <c r="C201" s="101"/>
      <c r="D201" s="103"/>
      <c r="E201" s="52">
        <v>529692</v>
      </c>
      <c r="F201" s="4" t="s">
        <v>54</v>
      </c>
      <c r="G201" s="12" t="s">
        <v>99</v>
      </c>
      <c r="H201" s="106"/>
      <c r="I201" s="7"/>
      <c r="J201" s="6"/>
      <c r="K201" s="6"/>
      <c r="L201" s="6"/>
      <c r="M201" s="6"/>
      <c r="N201" s="6"/>
      <c r="O201" s="6"/>
      <c r="P201" s="6"/>
      <c r="Q201" s="6"/>
      <c r="R201" s="6"/>
      <c r="S201" s="6">
        <f t="shared" si="42"/>
        <v>0</v>
      </c>
      <c r="T201" s="15">
        <v>7.92</v>
      </c>
      <c r="U201" s="15">
        <f t="shared" si="43"/>
        <v>0</v>
      </c>
    </row>
    <row r="202" spans="1:21" x14ac:dyDescent="0.25">
      <c r="A202" s="1"/>
      <c r="B202" s="98"/>
      <c r="C202" s="101"/>
      <c r="D202" s="103"/>
      <c r="E202" s="52">
        <v>529692</v>
      </c>
      <c r="F202" s="4" t="s">
        <v>55</v>
      </c>
      <c r="G202" s="12" t="s">
        <v>102</v>
      </c>
      <c r="H202" s="106"/>
      <c r="I202" s="7"/>
      <c r="J202" s="6"/>
      <c r="K202" s="6"/>
      <c r="L202" s="6"/>
      <c r="M202" s="6"/>
      <c r="N202" s="6"/>
      <c r="O202" s="6"/>
      <c r="P202" s="6"/>
      <c r="Q202" s="6"/>
      <c r="R202" s="6"/>
      <c r="S202" s="6">
        <f t="shared" si="42"/>
        <v>0</v>
      </c>
      <c r="T202" s="15">
        <v>6.58</v>
      </c>
      <c r="U202" s="15">
        <f t="shared" si="43"/>
        <v>0</v>
      </c>
    </row>
    <row r="203" spans="1:21" x14ac:dyDescent="0.25">
      <c r="A203" s="1"/>
      <c r="B203" s="98"/>
      <c r="C203" s="101"/>
      <c r="D203" s="103"/>
      <c r="E203" s="52">
        <v>529692</v>
      </c>
      <c r="F203" s="4" t="s">
        <v>56</v>
      </c>
      <c r="G203" s="12" t="s">
        <v>96</v>
      </c>
      <c r="H203" s="106"/>
      <c r="I203" s="7"/>
      <c r="J203" s="6"/>
      <c r="K203" s="6"/>
      <c r="L203" s="6"/>
      <c r="M203" s="6"/>
      <c r="N203" s="6"/>
      <c r="O203" s="6"/>
      <c r="P203" s="6"/>
      <c r="Q203" s="6"/>
      <c r="R203" s="6"/>
      <c r="S203" s="6">
        <f t="shared" si="42"/>
        <v>0</v>
      </c>
      <c r="T203" s="15">
        <v>7.69</v>
      </c>
      <c r="U203" s="15">
        <f t="shared" si="43"/>
        <v>0</v>
      </c>
    </row>
    <row r="204" spans="1:21" x14ac:dyDescent="0.25">
      <c r="A204" s="1"/>
      <c r="B204" s="98"/>
      <c r="C204" s="101"/>
      <c r="D204" s="103"/>
      <c r="E204" s="52">
        <v>529688</v>
      </c>
      <c r="F204" s="4" t="s">
        <v>92</v>
      </c>
      <c r="G204" s="12" t="s">
        <v>93</v>
      </c>
      <c r="H204" s="106"/>
      <c r="I204" s="7"/>
      <c r="J204" s="6"/>
      <c r="K204" s="6"/>
      <c r="L204" s="6"/>
      <c r="M204" s="6"/>
      <c r="N204" s="6"/>
      <c r="O204" s="6"/>
      <c r="P204" s="6"/>
      <c r="Q204" s="6"/>
      <c r="R204" s="6"/>
      <c r="S204" s="6">
        <f t="shared" si="42"/>
        <v>0</v>
      </c>
      <c r="T204" s="15">
        <v>6.56</v>
      </c>
      <c r="U204" s="15">
        <f t="shared" si="43"/>
        <v>0</v>
      </c>
    </row>
    <row r="205" spans="1:21" x14ac:dyDescent="0.25">
      <c r="A205" s="1"/>
      <c r="B205" s="98"/>
      <c r="C205" s="101"/>
      <c r="D205" s="103"/>
      <c r="E205" s="52">
        <v>529688</v>
      </c>
      <c r="F205" s="4" t="s">
        <v>58</v>
      </c>
      <c r="G205" s="12" t="s">
        <v>95</v>
      </c>
      <c r="H205" s="106"/>
      <c r="I205" s="7"/>
      <c r="J205" s="6"/>
      <c r="K205" s="6"/>
      <c r="L205" s="6"/>
      <c r="M205" s="6"/>
      <c r="N205" s="6"/>
      <c r="O205" s="6"/>
      <c r="P205" s="6"/>
      <c r="Q205" s="6"/>
      <c r="R205" s="6"/>
      <c r="S205" s="6">
        <f t="shared" si="42"/>
        <v>0</v>
      </c>
      <c r="T205" s="15">
        <v>7.24</v>
      </c>
      <c r="U205" s="15">
        <f t="shared" si="43"/>
        <v>0</v>
      </c>
    </row>
    <row r="206" spans="1:21" x14ac:dyDescent="0.25">
      <c r="A206" s="1"/>
      <c r="B206" s="98"/>
      <c r="C206" s="101"/>
      <c r="D206" s="103"/>
      <c r="E206" s="52">
        <v>529688</v>
      </c>
      <c r="F206" s="4" t="s">
        <v>59</v>
      </c>
      <c r="G206" s="12" t="s">
        <v>94</v>
      </c>
      <c r="H206" s="106"/>
      <c r="I206" s="7"/>
      <c r="J206" s="6"/>
      <c r="K206" s="6"/>
      <c r="L206" s="6"/>
      <c r="M206" s="6"/>
      <c r="N206" s="6"/>
      <c r="O206" s="6"/>
      <c r="P206" s="6"/>
      <c r="Q206" s="6"/>
      <c r="R206" s="6"/>
      <c r="S206" s="6">
        <f t="shared" si="42"/>
        <v>0</v>
      </c>
      <c r="T206" s="15">
        <v>6.56</v>
      </c>
      <c r="U206" s="15">
        <f t="shared" si="43"/>
        <v>0</v>
      </c>
    </row>
    <row r="207" spans="1:21" x14ac:dyDescent="0.25">
      <c r="A207" s="1"/>
      <c r="B207" s="98"/>
      <c r="C207" s="101"/>
      <c r="D207" s="103"/>
      <c r="E207" s="52">
        <v>529688</v>
      </c>
      <c r="F207" s="4" t="s">
        <v>61</v>
      </c>
      <c r="G207" s="12" t="s">
        <v>90</v>
      </c>
      <c r="H207" s="106"/>
      <c r="I207" s="7"/>
      <c r="J207" s="6"/>
      <c r="K207" s="6"/>
      <c r="L207" s="6"/>
      <c r="M207" s="6"/>
      <c r="N207" s="6"/>
      <c r="O207" s="6"/>
      <c r="P207" s="6"/>
      <c r="Q207" s="6"/>
      <c r="R207" s="6"/>
      <c r="S207" s="6">
        <f t="shared" si="42"/>
        <v>0</v>
      </c>
      <c r="T207" s="15">
        <v>6.64</v>
      </c>
      <c r="U207" s="15">
        <f t="shared" si="43"/>
        <v>0</v>
      </c>
    </row>
    <row r="208" spans="1:21" x14ac:dyDescent="0.25">
      <c r="A208" s="1"/>
      <c r="B208" s="98"/>
      <c r="C208" s="101"/>
      <c r="D208" s="103"/>
      <c r="E208" s="52">
        <v>529688</v>
      </c>
      <c r="F208" s="4" t="s">
        <v>70</v>
      </c>
      <c r="G208" s="12" t="s">
        <v>107</v>
      </c>
      <c r="H208" s="106"/>
      <c r="I208" s="7"/>
      <c r="J208" s="6"/>
      <c r="K208" s="6"/>
      <c r="L208" s="6"/>
      <c r="M208" s="6"/>
      <c r="N208" s="6"/>
      <c r="O208" s="6"/>
      <c r="P208" s="6"/>
      <c r="Q208" s="6"/>
      <c r="R208" s="6"/>
      <c r="S208" s="6">
        <f t="shared" si="42"/>
        <v>0</v>
      </c>
      <c r="T208" s="15"/>
      <c r="U208" s="15">
        <f t="shared" si="43"/>
        <v>0</v>
      </c>
    </row>
    <row r="209" spans="1:21" x14ac:dyDescent="0.25">
      <c r="A209" s="1"/>
      <c r="B209" s="98"/>
      <c r="C209" s="101"/>
      <c r="D209" s="103"/>
      <c r="E209" s="52">
        <v>529688</v>
      </c>
      <c r="F209" s="4" t="s">
        <v>62</v>
      </c>
      <c r="G209" s="12" t="s">
        <v>91</v>
      </c>
      <c r="H209" s="106"/>
      <c r="I209" s="7"/>
      <c r="J209" s="6"/>
      <c r="K209" s="6"/>
      <c r="L209" s="6"/>
      <c r="M209" s="6"/>
      <c r="N209" s="6"/>
      <c r="O209" s="6"/>
      <c r="P209" s="6"/>
      <c r="Q209" s="6"/>
      <c r="R209" s="6"/>
      <c r="S209" s="6">
        <f t="shared" si="42"/>
        <v>0</v>
      </c>
      <c r="T209" s="15">
        <v>6.56</v>
      </c>
      <c r="U209" s="15">
        <f t="shared" si="43"/>
        <v>0</v>
      </c>
    </row>
    <row r="210" spans="1:21" x14ac:dyDescent="0.25">
      <c r="A210" s="1"/>
      <c r="B210" s="98"/>
      <c r="C210" s="9" t="s">
        <v>10</v>
      </c>
      <c r="D210" s="9"/>
      <c r="E210" s="53" t="s">
        <v>9</v>
      </c>
      <c r="F210" s="8"/>
      <c r="G210" s="8"/>
      <c r="H210" s="83" t="s">
        <v>116</v>
      </c>
      <c r="I210" s="9"/>
      <c r="J210" s="10">
        <f>SUM(J179:J209)</f>
        <v>0</v>
      </c>
      <c r="K210" s="10">
        <f t="shared" ref="K210:S210" si="44">SUM(K197:K209)</f>
        <v>0</v>
      </c>
      <c r="L210" s="10">
        <f t="shared" si="44"/>
        <v>0</v>
      </c>
      <c r="M210" s="10">
        <f t="shared" si="44"/>
        <v>0</v>
      </c>
      <c r="N210" s="10">
        <f t="shared" si="44"/>
        <v>0</v>
      </c>
      <c r="O210" s="10">
        <f t="shared" si="44"/>
        <v>0</v>
      </c>
      <c r="P210" s="10">
        <f t="shared" si="44"/>
        <v>0</v>
      </c>
      <c r="Q210" s="10">
        <f t="shared" si="44"/>
        <v>0</v>
      </c>
      <c r="R210" s="10">
        <f t="shared" si="44"/>
        <v>0</v>
      </c>
      <c r="S210" s="10">
        <f t="shared" si="44"/>
        <v>0</v>
      </c>
      <c r="T210" s="94"/>
      <c r="U210" s="23">
        <f>SUM(U197:U209)</f>
        <v>0</v>
      </c>
    </row>
    <row r="211" spans="1:21" x14ac:dyDescent="0.25">
      <c r="A211" s="1"/>
      <c r="B211" s="99"/>
      <c r="C211" s="14"/>
      <c r="D211" s="14"/>
      <c r="E211" s="16"/>
      <c r="F211" s="16" t="s">
        <v>13</v>
      </c>
      <c r="G211" s="16" t="s">
        <v>13</v>
      </c>
      <c r="H211" s="84"/>
      <c r="I211" s="13">
        <f>SUM(I210)</f>
        <v>0</v>
      </c>
      <c r="J211" s="13">
        <f t="shared" ref="J211" si="45">SUM(J210)</f>
        <v>0</v>
      </c>
      <c r="K211" s="17">
        <f t="shared" ref="K211:U211" si="46">SUM(K210,K196)</f>
        <v>48</v>
      </c>
      <c r="L211" s="17">
        <f t="shared" si="46"/>
        <v>120</v>
      </c>
      <c r="M211" s="17">
        <f t="shared" si="46"/>
        <v>200</v>
      </c>
      <c r="N211" s="17">
        <f t="shared" si="46"/>
        <v>144</v>
      </c>
      <c r="O211" s="17">
        <f t="shared" si="46"/>
        <v>92</v>
      </c>
      <c r="P211" s="17">
        <f t="shared" si="46"/>
        <v>0</v>
      </c>
      <c r="Q211" s="17">
        <f t="shared" si="46"/>
        <v>0</v>
      </c>
      <c r="R211" s="17">
        <f t="shared" si="46"/>
        <v>0</v>
      </c>
      <c r="S211" s="17">
        <f t="shared" si="46"/>
        <v>604</v>
      </c>
      <c r="T211" s="13">
        <f t="shared" si="46"/>
        <v>0</v>
      </c>
      <c r="U211" s="24">
        <f t="shared" si="46"/>
        <v>3658.92</v>
      </c>
    </row>
    <row r="212" spans="1:21" ht="13.5" customHeight="1" x14ac:dyDescent="0.25">
      <c r="A212" s="1"/>
      <c r="B212" s="3"/>
      <c r="C212" s="1"/>
      <c r="D212" s="1"/>
      <c r="E212" s="51"/>
      <c r="F212" s="1"/>
      <c r="G212" s="1"/>
      <c r="H212" s="8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x14ac:dyDescent="0.25">
      <c r="A213" s="1"/>
      <c r="B213" s="4" t="s">
        <v>12</v>
      </c>
      <c r="C213" s="5" t="s">
        <v>1</v>
      </c>
      <c r="D213" s="5" t="s">
        <v>16</v>
      </c>
      <c r="E213" s="52" t="s">
        <v>89</v>
      </c>
      <c r="F213" s="4" t="s">
        <v>0</v>
      </c>
      <c r="G213" s="4" t="s">
        <v>31</v>
      </c>
      <c r="H213" s="82" t="s">
        <v>2</v>
      </c>
      <c r="I213" s="5" t="s">
        <v>15</v>
      </c>
      <c r="J213" s="5" t="s">
        <v>3</v>
      </c>
      <c r="K213" s="5" t="s">
        <v>4</v>
      </c>
      <c r="L213" s="5" t="s">
        <v>5</v>
      </c>
      <c r="M213" s="5" t="s">
        <v>6</v>
      </c>
      <c r="N213" s="5" t="s">
        <v>7</v>
      </c>
      <c r="O213" s="5" t="s">
        <v>8</v>
      </c>
      <c r="P213" s="5" t="s">
        <v>25</v>
      </c>
      <c r="Q213" s="5" t="s">
        <v>26</v>
      </c>
      <c r="R213" s="5" t="s">
        <v>27</v>
      </c>
      <c r="S213" s="6" t="s">
        <v>9</v>
      </c>
      <c r="T213" s="95" t="s">
        <v>30</v>
      </c>
      <c r="U213" s="6" t="s">
        <v>29</v>
      </c>
    </row>
    <row r="214" spans="1:21" ht="14.4" customHeight="1" x14ac:dyDescent="0.25">
      <c r="A214" s="1"/>
      <c r="B214" s="97" t="s">
        <v>69</v>
      </c>
      <c r="C214" s="100">
        <v>4500458813</v>
      </c>
      <c r="D214" s="102" t="s">
        <v>74</v>
      </c>
      <c r="E214" s="52">
        <v>506896</v>
      </c>
      <c r="F214" s="12" t="s">
        <v>50</v>
      </c>
      <c r="G214" s="12" t="s">
        <v>105</v>
      </c>
      <c r="H214" s="104">
        <v>44554</v>
      </c>
      <c r="I214" s="7"/>
      <c r="J214" s="6"/>
      <c r="K214" s="6">
        <v>230</v>
      </c>
      <c r="L214" s="6">
        <v>460</v>
      </c>
      <c r="M214" s="6">
        <v>690</v>
      </c>
      <c r="N214" s="6">
        <v>690</v>
      </c>
      <c r="O214" s="6">
        <v>230</v>
      </c>
      <c r="P214" s="6"/>
      <c r="Q214" s="6"/>
      <c r="R214" s="6"/>
      <c r="S214" s="6">
        <f>SUM(K214:R214)</f>
        <v>2300</v>
      </c>
      <c r="T214" s="15">
        <v>5.89</v>
      </c>
      <c r="U214" s="15">
        <f>T214*S214</f>
        <v>13547</v>
      </c>
    </row>
    <row r="215" spans="1:21" x14ac:dyDescent="0.25">
      <c r="A215" s="1"/>
      <c r="B215" s="98"/>
      <c r="C215" s="101"/>
      <c r="D215" s="103"/>
      <c r="E215" s="52">
        <v>506896</v>
      </c>
      <c r="F215" s="4" t="s">
        <v>51</v>
      </c>
      <c r="G215" s="12" t="s">
        <v>103</v>
      </c>
      <c r="H215" s="105"/>
      <c r="I215" s="7"/>
      <c r="J215" s="6"/>
      <c r="K215" s="6"/>
      <c r="L215" s="6"/>
      <c r="M215" s="6"/>
      <c r="N215" s="6"/>
      <c r="O215" s="6"/>
      <c r="P215" s="6"/>
      <c r="Q215" s="6"/>
      <c r="R215" s="6"/>
      <c r="S215" s="6">
        <f t="shared" ref="S215:S230" si="47">SUM(K215:R215)</f>
        <v>0</v>
      </c>
      <c r="T215" s="15">
        <v>6.13</v>
      </c>
      <c r="U215" s="15">
        <f t="shared" ref="U215:U230" si="48">T215*S215</f>
        <v>0</v>
      </c>
    </row>
    <row r="216" spans="1:21" x14ac:dyDescent="0.25">
      <c r="A216" s="1"/>
      <c r="B216" s="98"/>
      <c r="C216" s="101"/>
      <c r="D216" s="103"/>
      <c r="E216" s="52">
        <v>506896</v>
      </c>
      <c r="F216" s="4" t="s">
        <v>52</v>
      </c>
      <c r="G216" s="12" t="s">
        <v>76</v>
      </c>
      <c r="H216" s="105"/>
      <c r="I216" s="7"/>
      <c r="J216" s="6"/>
      <c r="K216" s="6"/>
      <c r="L216" s="6"/>
      <c r="M216" s="6"/>
      <c r="N216" s="6"/>
      <c r="O216" s="6"/>
      <c r="P216" s="6"/>
      <c r="Q216" s="6"/>
      <c r="R216" s="6"/>
      <c r="S216" s="6">
        <f t="shared" si="47"/>
        <v>0</v>
      </c>
      <c r="T216" s="15">
        <v>7.19</v>
      </c>
      <c r="U216" s="15">
        <f t="shared" si="48"/>
        <v>0</v>
      </c>
    </row>
    <row r="217" spans="1:21" x14ac:dyDescent="0.25">
      <c r="A217" s="1"/>
      <c r="B217" s="98"/>
      <c r="C217" s="101"/>
      <c r="D217" s="103"/>
      <c r="E217" s="52">
        <v>506896</v>
      </c>
      <c r="F217" s="4" t="s">
        <v>53</v>
      </c>
      <c r="G217" s="12" t="s">
        <v>104</v>
      </c>
      <c r="H217" s="105"/>
      <c r="I217" s="7"/>
      <c r="J217" s="6"/>
      <c r="K217" s="6">
        <v>230</v>
      </c>
      <c r="L217" s="6">
        <v>460</v>
      </c>
      <c r="M217" s="6">
        <v>690</v>
      </c>
      <c r="N217" s="6">
        <v>690</v>
      </c>
      <c r="O217" s="6">
        <v>230</v>
      </c>
      <c r="P217" s="6"/>
      <c r="Q217" s="6"/>
      <c r="R217" s="6"/>
      <c r="S217" s="6">
        <f t="shared" si="47"/>
        <v>2300</v>
      </c>
      <c r="T217" s="15">
        <v>5.89</v>
      </c>
      <c r="U217" s="15">
        <f t="shared" si="48"/>
        <v>13547</v>
      </c>
    </row>
    <row r="218" spans="1:21" x14ac:dyDescent="0.25">
      <c r="A218" s="1"/>
      <c r="B218" s="98"/>
      <c r="C218" s="101"/>
      <c r="D218" s="103"/>
      <c r="E218" s="52">
        <v>506896</v>
      </c>
      <c r="F218" s="4" t="s">
        <v>54</v>
      </c>
      <c r="G218" s="12" t="s">
        <v>77</v>
      </c>
      <c r="H218" s="106"/>
      <c r="I218" s="7"/>
      <c r="J218" s="6"/>
      <c r="K218" s="6"/>
      <c r="L218" s="6"/>
      <c r="M218" s="6"/>
      <c r="N218" s="6"/>
      <c r="O218" s="6"/>
      <c r="P218" s="6"/>
      <c r="Q218" s="6"/>
      <c r="R218" s="6"/>
      <c r="S218" s="6">
        <f t="shared" si="47"/>
        <v>0</v>
      </c>
      <c r="T218" s="15">
        <v>7.44</v>
      </c>
      <c r="U218" s="15">
        <f t="shared" si="48"/>
        <v>0</v>
      </c>
    </row>
    <row r="219" spans="1:21" x14ac:dyDescent="0.25">
      <c r="A219" s="1"/>
      <c r="B219" s="98"/>
      <c r="C219" s="101"/>
      <c r="D219" s="103"/>
      <c r="E219" s="52">
        <v>506896</v>
      </c>
      <c r="F219" s="4" t="s">
        <v>55</v>
      </c>
      <c r="G219" s="12" t="s">
        <v>106</v>
      </c>
      <c r="H219" s="106"/>
      <c r="I219" s="7"/>
      <c r="J219" s="6"/>
      <c r="K219" s="6"/>
      <c r="L219" s="6"/>
      <c r="M219" s="6"/>
      <c r="N219" s="6"/>
      <c r="O219" s="6"/>
      <c r="P219" s="6"/>
      <c r="Q219" s="6"/>
      <c r="R219" s="6"/>
      <c r="S219" s="6">
        <f t="shared" si="47"/>
        <v>0</v>
      </c>
      <c r="T219" s="15">
        <v>6.13</v>
      </c>
      <c r="U219" s="15">
        <f t="shared" si="48"/>
        <v>0</v>
      </c>
    </row>
    <row r="220" spans="1:21" x14ac:dyDescent="0.25">
      <c r="A220" s="1"/>
      <c r="B220" s="98"/>
      <c r="C220" s="101"/>
      <c r="D220" s="103"/>
      <c r="E220" s="52">
        <v>506896</v>
      </c>
      <c r="F220" s="4" t="s">
        <v>56</v>
      </c>
      <c r="G220" s="12" t="s">
        <v>75</v>
      </c>
      <c r="H220" s="106"/>
      <c r="I220" s="7"/>
      <c r="J220" s="6"/>
      <c r="K220" s="6"/>
      <c r="L220" s="6"/>
      <c r="M220" s="6"/>
      <c r="N220" s="6"/>
      <c r="O220" s="6"/>
      <c r="P220" s="6"/>
      <c r="Q220" s="6"/>
      <c r="R220" s="6"/>
      <c r="S220" s="6">
        <f t="shared" si="47"/>
        <v>0</v>
      </c>
      <c r="T220" s="15">
        <v>7.19</v>
      </c>
      <c r="U220" s="15">
        <f t="shared" si="48"/>
        <v>0</v>
      </c>
    </row>
    <row r="221" spans="1:21" x14ac:dyDescent="0.25">
      <c r="A221" s="1"/>
      <c r="B221" s="98"/>
      <c r="C221" s="101"/>
      <c r="D221" s="103"/>
      <c r="E221" s="52">
        <v>507209</v>
      </c>
      <c r="F221" s="4" t="s">
        <v>57</v>
      </c>
      <c r="G221" s="12" t="s">
        <v>81</v>
      </c>
      <c r="H221" s="106"/>
      <c r="I221" s="7"/>
      <c r="J221" s="6"/>
      <c r="K221" s="6"/>
      <c r="L221" s="6"/>
      <c r="M221" s="6"/>
      <c r="N221" s="6"/>
      <c r="O221" s="6"/>
      <c r="P221" s="6"/>
      <c r="Q221" s="6"/>
      <c r="R221" s="6"/>
      <c r="S221" s="6">
        <f t="shared" si="47"/>
        <v>0</v>
      </c>
      <c r="T221" s="15">
        <v>6.11</v>
      </c>
      <c r="U221" s="15">
        <f t="shared" si="48"/>
        <v>0</v>
      </c>
    </row>
    <row r="222" spans="1:21" x14ac:dyDescent="0.25">
      <c r="A222" s="1"/>
      <c r="B222" s="98"/>
      <c r="C222" s="101"/>
      <c r="D222" s="103"/>
      <c r="E222" s="52">
        <v>507209</v>
      </c>
      <c r="F222" s="4" t="s">
        <v>58</v>
      </c>
      <c r="G222" s="12" t="s">
        <v>84</v>
      </c>
      <c r="H222" s="106"/>
      <c r="I222" s="7"/>
      <c r="J222" s="6"/>
      <c r="K222" s="6"/>
      <c r="L222" s="6"/>
      <c r="M222" s="6"/>
      <c r="N222" s="6"/>
      <c r="O222" s="6"/>
      <c r="P222" s="6"/>
      <c r="Q222" s="6"/>
      <c r="R222" s="6"/>
      <c r="S222" s="6">
        <f t="shared" si="47"/>
        <v>0</v>
      </c>
      <c r="T222" s="15">
        <v>6.74</v>
      </c>
      <c r="U222" s="15">
        <f t="shared" si="48"/>
        <v>0</v>
      </c>
    </row>
    <row r="223" spans="1:21" x14ac:dyDescent="0.25">
      <c r="A223" s="1"/>
      <c r="B223" s="98"/>
      <c r="C223" s="101"/>
      <c r="D223" s="103"/>
      <c r="E223" s="52">
        <v>507209</v>
      </c>
      <c r="F223" s="4" t="s">
        <v>59</v>
      </c>
      <c r="G223" s="12" t="s">
        <v>83</v>
      </c>
      <c r="H223" s="106"/>
      <c r="I223" s="7"/>
      <c r="J223" s="6"/>
      <c r="K223" s="6">
        <v>230</v>
      </c>
      <c r="L223" s="6">
        <v>460</v>
      </c>
      <c r="M223" s="6">
        <v>690</v>
      </c>
      <c r="N223" s="6">
        <v>690</v>
      </c>
      <c r="O223" s="6">
        <v>230</v>
      </c>
      <c r="P223" s="6"/>
      <c r="Q223" s="6"/>
      <c r="R223" s="6"/>
      <c r="S223" s="6">
        <f t="shared" si="47"/>
        <v>2300</v>
      </c>
      <c r="T223" s="15">
        <v>6.11</v>
      </c>
      <c r="U223" s="15">
        <f t="shared" si="48"/>
        <v>14053</v>
      </c>
    </row>
    <row r="224" spans="1:21" x14ac:dyDescent="0.25">
      <c r="A224" s="1"/>
      <c r="B224" s="98"/>
      <c r="C224" s="101"/>
      <c r="D224" s="103"/>
      <c r="E224" s="52">
        <v>507209</v>
      </c>
      <c r="F224" s="4" t="s">
        <v>61</v>
      </c>
      <c r="G224" s="12" t="s">
        <v>78</v>
      </c>
      <c r="H224" s="106"/>
      <c r="I224" s="7"/>
      <c r="J224" s="6"/>
      <c r="K224" s="6">
        <v>230</v>
      </c>
      <c r="L224" s="6">
        <v>460</v>
      </c>
      <c r="M224" s="6">
        <v>690</v>
      </c>
      <c r="N224" s="6">
        <v>690</v>
      </c>
      <c r="O224" s="6">
        <v>230</v>
      </c>
      <c r="P224" s="6"/>
      <c r="Q224" s="6"/>
      <c r="R224" s="6"/>
      <c r="S224" s="6">
        <f t="shared" si="47"/>
        <v>2300</v>
      </c>
      <c r="T224" s="15">
        <v>6.19</v>
      </c>
      <c r="U224" s="15">
        <f t="shared" si="48"/>
        <v>14237</v>
      </c>
    </row>
    <row r="225" spans="1:21" x14ac:dyDescent="0.25">
      <c r="A225" s="1"/>
      <c r="B225" s="98"/>
      <c r="C225" s="101"/>
      <c r="D225" s="103"/>
      <c r="E225" s="52">
        <v>507209</v>
      </c>
      <c r="F225" s="4" t="s">
        <v>70</v>
      </c>
      <c r="G225" s="12" t="s">
        <v>85</v>
      </c>
      <c r="H225" s="106"/>
      <c r="I225" s="7"/>
      <c r="J225" s="6"/>
      <c r="K225" s="6"/>
      <c r="L225" s="6"/>
      <c r="M225" s="6"/>
      <c r="N225" s="6"/>
      <c r="O225" s="6"/>
      <c r="P225" s="6"/>
      <c r="Q225" s="6"/>
      <c r="R225" s="6"/>
      <c r="S225" s="6">
        <f t="shared" si="47"/>
        <v>0</v>
      </c>
      <c r="T225" s="15">
        <v>6.24</v>
      </c>
      <c r="U225" s="15">
        <f t="shared" si="48"/>
        <v>0</v>
      </c>
    </row>
    <row r="226" spans="1:21" x14ac:dyDescent="0.25">
      <c r="A226" s="1"/>
      <c r="B226" s="98"/>
      <c r="C226" s="101"/>
      <c r="D226" s="103"/>
      <c r="E226" s="52">
        <v>507209</v>
      </c>
      <c r="F226" s="4" t="s">
        <v>62</v>
      </c>
      <c r="G226" s="12" t="s">
        <v>79</v>
      </c>
      <c r="H226" s="106"/>
      <c r="I226" s="7"/>
      <c r="J226" s="6"/>
      <c r="K226" s="6">
        <v>230</v>
      </c>
      <c r="L226" s="6">
        <v>460</v>
      </c>
      <c r="M226" s="6">
        <v>690</v>
      </c>
      <c r="N226" s="6">
        <v>690</v>
      </c>
      <c r="O226" s="6">
        <v>230</v>
      </c>
      <c r="P226" s="6"/>
      <c r="Q226" s="6"/>
      <c r="R226" s="6"/>
      <c r="S226" s="6">
        <f t="shared" si="47"/>
        <v>2300</v>
      </c>
      <c r="T226" s="15">
        <v>6.11</v>
      </c>
      <c r="U226" s="15">
        <f t="shared" si="48"/>
        <v>14053</v>
      </c>
    </row>
    <row r="227" spans="1:21" x14ac:dyDescent="0.25">
      <c r="A227" s="1"/>
      <c r="B227" s="98"/>
      <c r="C227" s="101"/>
      <c r="D227" s="103"/>
      <c r="E227" s="52">
        <v>507209</v>
      </c>
      <c r="F227" s="4" t="s">
        <v>71</v>
      </c>
      <c r="G227" s="12" t="s">
        <v>86</v>
      </c>
      <c r="H227" s="106"/>
      <c r="I227" s="7"/>
      <c r="J227" s="6"/>
      <c r="K227" s="6"/>
      <c r="L227" s="6"/>
      <c r="M227" s="6"/>
      <c r="N227" s="6"/>
      <c r="O227" s="6"/>
      <c r="P227" s="6"/>
      <c r="Q227" s="6"/>
      <c r="R227" s="6"/>
      <c r="S227" s="6">
        <f t="shared" si="47"/>
        <v>0</v>
      </c>
      <c r="T227" s="15">
        <v>6.11</v>
      </c>
      <c r="U227" s="15">
        <f t="shared" si="48"/>
        <v>0</v>
      </c>
    </row>
    <row r="228" spans="1:21" x14ac:dyDescent="0.25">
      <c r="A228" s="1"/>
      <c r="B228" s="98"/>
      <c r="C228" s="101"/>
      <c r="D228" s="103"/>
      <c r="E228" s="52">
        <v>507209</v>
      </c>
      <c r="F228" s="4" t="s">
        <v>72</v>
      </c>
      <c r="G228" s="12" t="s">
        <v>80</v>
      </c>
      <c r="H228" s="106"/>
      <c r="I228" s="7"/>
      <c r="J228" s="6"/>
      <c r="K228" s="6"/>
      <c r="L228" s="6"/>
      <c r="M228" s="6"/>
      <c r="N228" s="6"/>
      <c r="O228" s="6"/>
      <c r="P228" s="6"/>
      <c r="Q228" s="6"/>
      <c r="R228" s="6"/>
      <c r="S228" s="6">
        <f t="shared" si="47"/>
        <v>0</v>
      </c>
      <c r="T228" s="15">
        <v>6.24</v>
      </c>
      <c r="U228" s="15">
        <f t="shared" si="48"/>
        <v>0</v>
      </c>
    </row>
    <row r="229" spans="1:21" x14ac:dyDescent="0.25">
      <c r="A229" s="1"/>
      <c r="B229" s="98"/>
      <c r="C229" s="101"/>
      <c r="D229" s="103"/>
      <c r="E229" s="52">
        <v>507209</v>
      </c>
      <c r="F229" s="4" t="s">
        <v>73</v>
      </c>
      <c r="G229" s="12" t="s">
        <v>82</v>
      </c>
      <c r="H229" s="106"/>
      <c r="I229" s="7"/>
      <c r="J229" s="6"/>
      <c r="K229" s="6"/>
      <c r="L229" s="6"/>
      <c r="M229" s="6"/>
      <c r="N229" s="6"/>
      <c r="O229" s="6"/>
      <c r="P229" s="6"/>
      <c r="Q229" s="6"/>
      <c r="R229" s="6"/>
      <c r="S229" s="6">
        <f t="shared" si="47"/>
        <v>0</v>
      </c>
      <c r="T229" s="15">
        <v>6.11</v>
      </c>
      <c r="U229" s="15">
        <f t="shared" si="48"/>
        <v>0</v>
      </c>
    </row>
    <row r="230" spans="1:21" x14ac:dyDescent="0.25">
      <c r="A230" s="1"/>
      <c r="B230" s="98"/>
      <c r="C230" s="101"/>
      <c r="D230" s="103"/>
      <c r="E230" s="52">
        <v>507209</v>
      </c>
      <c r="F230" s="4" t="s">
        <v>60</v>
      </c>
      <c r="G230" s="12" t="s">
        <v>87</v>
      </c>
      <c r="H230" s="106"/>
      <c r="I230" s="7"/>
      <c r="J230" s="6"/>
      <c r="K230" s="6">
        <v>230</v>
      </c>
      <c r="L230" s="6">
        <v>460</v>
      </c>
      <c r="M230" s="6">
        <v>690</v>
      </c>
      <c r="N230" s="6">
        <v>690</v>
      </c>
      <c r="O230" s="6">
        <v>230</v>
      </c>
      <c r="P230" s="6"/>
      <c r="Q230" s="6"/>
      <c r="R230" s="6"/>
      <c r="S230" s="6">
        <f t="shared" si="47"/>
        <v>2300</v>
      </c>
      <c r="T230" s="15">
        <v>6.19</v>
      </c>
      <c r="U230" s="15">
        <f t="shared" si="48"/>
        <v>14237</v>
      </c>
    </row>
    <row r="231" spans="1:21" x14ac:dyDescent="0.25">
      <c r="A231" s="1"/>
      <c r="B231" s="98"/>
      <c r="C231" s="101"/>
      <c r="D231" s="9"/>
      <c r="E231" s="53" t="s">
        <v>9</v>
      </c>
      <c r="F231" s="8"/>
      <c r="G231" s="8"/>
      <c r="H231" s="106"/>
      <c r="I231" s="9">
        <f>SUM(I220:I220)</f>
        <v>0</v>
      </c>
      <c r="J231" s="10"/>
      <c r="K231" s="10">
        <f>SUM(K214:K230)</f>
        <v>1380</v>
      </c>
      <c r="L231" s="10">
        <f>SUM(L214:L230)</f>
        <v>2760</v>
      </c>
      <c r="M231" s="10">
        <f>SUM(M214:M230)</f>
        <v>4140</v>
      </c>
      <c r="N231" s="10">
        <f>SUM(N214:N230)</f>
        <v>4140</v>
      </c>
      <c r="O231" s="10">
        <f>SUM(O214:O230)</f>
        <v>1380</v>
      </c>
      <c r="P231" s="10">
        <f>SUM(P214:P221)</f>
        <v>0</v>
      </c>
      <c r="Q231" s="10">
        <f>SUM(Q214:Q221)</f>
        <v>0</v>
      </c>
      <c r="R231" s="10">
        <f>SUM(R214:R221)</f>
        <v>0</v>
      </c>
      <c r="S231" s="10">
        <f>SUM(S214:S230)</f>
        <v>13800</v>
      </c>
      <c r="T231" s="10"/>
      <c r="U231" s="23">
        <f>SUM(U214:U230)</f>
        <v>83674</v>
      </c>
    </row>
    <row r="232" spans="1:21" x14ac:dyDescent="0.25">
      <c r="A232" s="1"/>
      <c r="B232" s="98"/>
      <c r="C232" s="101"/>
      <c r="D232" s="102" t="s">
        <v>88</v>
      </c>
      <c r="E232" s="52">
        <v>529692</v>
      </c>
      <c r="F232" s="12" t="s">
        <v>50</v>
      </c>
      <c r="G232" s="12" t="s">
        <v>101</v>
      </c>
      <c r="H232" s="106"/>
      <c r="I232" s="7"/>
      <c r="J232" s="6"/>
      <c r="K232" s="6"/>
      <c r="L232" s="6"/>
      <c r="M232" s="6"/>
      <c r="N232" s="6"/>
      <c r="O232" s="6"/>
      <c r="P232" s="6"/>
      <c r="Q232" s="6"/>
      <c r="R232" s="6"/>
      <c r="S232" s="6">
        <f t="shared" ref="S232:S244" si="49">SUM(K232:R232)</f>
        <v>0</v>
      </c>
      <c r="T232" s="15">
        <v>6.32</v>
      </c>
      <c r="U232" s="15">
        <f t="shared" ref="U232:U244" si="50">T232*S232</f>
        <v>0</v>
      </c>
    </row>
    <row r="233" spans="1:21" x14ac:dyDescent="0.25">
      <c r="A233" s="1"/>
      <c r="B233" s="98"/>
      <c r="C233" s="101"/>
      <c r="D233" s="103"/>
      <c r="E233" s="52">
        <v>529692</v>
      </c>
      <c r="F233" s="4" t="s">
        <v>51</v>
      </c>
      <c r="G233" s="12" t="s">
        <v>98</v>
      </c>
      <c r="H233" s="106"/>
      <c r="I233" s="7"/>
      <c r="J233" s="6"/>
      <c r="K233" s="6"/>
      <c r="L233" s="6"/>
      <c r="M233" s="6"/>
      <c r="N233" s="6"/>
      <c r="O233" s="6"/>
      <c r="P233" s="6"/>
      <c r="Q233" s="6"/>
      <c r="R233" s="6"/>
      <c r="S233" s="6">
        <f t="shared" si="49"/>
        <v>0</v>
      </c>
      <c r="T233" s="15">
        <v>6.58</v>
      </c>
      <c r="U233" s="15">
        <f t="shared" si="50"/>
        <v>0</v>
      </c>
    </row>
    <row r="234" spans="1:21" x14ac:dyDescent="0.25">
      <c r="A234" s="1"/>
      <c r="B234" s="98"/>
      <c r="C234" s="101"/>
      <c r="D234" s="103"/>
      <c r="E234" s="52">
        <v>529692</v>
      </c>
      <c r="F234" s="4" t="s">
        <v>52</v>
      </c>
      <c r="G234" s="12" t="s">
        <v>97</v>
      </c>
      <c r="H234" s="106"/>
      <c r="I234" s="7"/>
      <c r="J234" s="6"/>
      <c r="K234" s="6"/>
      <c r="L234" s="6"/>
      <c r="M234" s="6"/>
      <c r="N234" s="6"/>
      <c r="O234" s="6"/>
      <c r="P234" s="6"/>
      <c r="Q234" s="6"/>
      <c r="R234" s="6"/>
      <c r="S234" s="6">
        <f t="shared" si="49"/>
        <v>0</v>
      </c>
      <c r="T234" s="15">
        <v>7.71</v>
      </c>
      <c r="U234" s="15">
        <f t="shared" si="50"/>
        <v>0</v>
      </c>
    </row>
    <row r="235" spans="1:21" x14ac:dyDescent="0.25">
      <c r="A235" s="1"/>
      <c r="B235" s="98"/>
      <c r="C235" s="101"/>
      <c r="D235" s="103"/>
      <c r="E235" s="52">
        <v>529692</v>
      </c>
      <c r="F235" s="4" t="s">
        <v>53</v>
      </c>
      <c r="G235" s="12" t="s">
        <v>100</v>
      </c>
      <c r="H235" s="106"/>
      <c r="I235" s="7"/>
      <c r="J235" s="6"/>
      <c r="K235" s="6"/>
      <c r="L235" s="6"/>
      <c r="M235" s="6"/>
      <c r="N235" s="6"/>
      <c r="O235" s="6"/>
      <c r="P235" s="6"/>
      <c r="Q235" s="6"/>
      <c r="R235" s="6"/>
      <c r="S235" s="6">
        <f t="shared" si="49"/>
        <v>0</v>
      </c>
      <c r="T235" s="15">
        <v>6.32</v>
      </c>
      <c r="U235" s="15">
        <f t="shared" si="50"/>
        <v>0</v>
      </c>
    </row>
    <row r="236" spans="1:21" x14ac:dyDescent="0.25">
      <c r="A236" s="1"/>
      <c r="B236" s="98"/>
      <c r="C236" s="101"/>
      <c r="D236" s="103"/>
      <c r="E236" s="52">
        <v>529692</v>
      </c>
      <c r="F236" s="4" t="s">
        <v>54</v>
      </c>
      <c r="G236" s="12" t="s">
        <v>99</v>
      </c>
      <c r="H236" s="106"/>
      <c r="I236" s="7"/>
      <c r="J236" s="6"/>
      <c r="K236" s="6"/>
      <c r="L236" s="6"/>
      <c r="M236" s="6"/>
      <c r="N236" s="6"/>
      <c r="O236" s="6"/>
      <c r="P236" s="6"/>
      <c r="Q236" s="6"/>
      <c r="R236" s="6"/>
      <c r="S236" s="6">
        <f t="shared" si="49"/>
        <v>0</v>
      </c>
      <c r="T236" s="15">
        <v>7.92</v>
      </c>
      <c r="U236" s="15">
        <f t="shared" si="50"/>
        <v>0</v>
      </c>
    </row>
    <row r="237" spans="1:21" x14ac:dyDescent="0.25">
      <c r="A237" s="1"/>
      <c r="B237" s="98"/>
      <c r="C237" s="101"/>
      <c r="D237" s="103"/>
      <c r="E237" s="52">
        <v>529692</v>
      </c>
      <c r="F237" s="4" t="s">
        <v>55</v>
      </c>
      <c r="G237" s="12" t="s">
        <v>102</v>
      </c>
      <c r="H237" s="106"/>
      <c r="I237" s="7"/>
      <c r="J237" s="6"/>
      <c r="K237" s="6"/>
      <c r="L237" s="6"/>
      <c r="M237" s="6"/>
      <c r="N237" s="6"/>
      <c r="O237" s="6"/>
      <c r="P237" s="6"/>
      <c r="Q237" s="6"/>
      <c r="R237" s="6"/>
      <c r="S237" s="6">
        <f t="shared" si="49"/>
        <v>0</v>
      </c>
      <c r="T237" s="15">
        <v>6.58</v>
      </c>
      <c r="U237" s="15">
        <f t="shared" si="50"/>
        <v>0</v>
      </c>
    </row>
    <row r="238" spans="1:21" x14ac:dyDescent="0.25">
      <c r="A238" s="1"/>
      <c r="B238" s="98"/>
      <c r="C238" s="101"/>
      <c r="D238" s="103"/>
      <c r="E238" s="52">
        <v>529692</v>
      </c>
      <c r="F238" s="4" t="s">
        <v>56</v>
      </c>
      <c r="G238" s="12" t="s">
        <v>96</v>
      </c>
      <c r="H238" s="106"/>
      <c r="I238" s="7"/>
      <c r="J238" s="6"/>
      <c r="K238" s="6"/>
      <c r="L238" s="6"/>
      <c r="M238" s="6"/>
      <c r="N238" s="6"/>
      <c r="O238" s="6"/>
      <c r="P238" s="6"/>
      <c r="Q238" s="6"/>
      <c r="R238" s="6"/>
      <c r="S238" s="6">
        <f t="shared" si="49"/>
        <v>0</v>
      </c>
      <c r="T238" s="15">
        <v>7.69</v>
      </c>
      <c r="U238" s="15">
        <f t="shared" si="50"/>
        <v>0</v>
      </c>
    </row>
    <row r="239" spans="1:21" x14ac:dyDescent="0.25">
      <c r="A239" s="1"/>
      <c r="B239" s="98"/>
      <c r="C239" s="101"/>
      <c r="D239" s="103"/>
      <c r="E239" s="52">
        <v>529688</v>
      </c>
      <c r="F239" s="4" t="s">
        <v>92</v>
      </c>
      <c r="G239" s="12" t="s">
        <v>93</v>
      </c>
      <c r="H239" s="106"/>
      <c r="I239" s="7"/>
      <c r="J239" s="6"/>
      <c r="K239" s="6"/>
      <c r="L239" s="6"/>
      <c r="M239" s="6"/>
      <c r="N239" s="6"/>
      <c r="O239" s="6"/>
      <c r="P239" s="6"/>
      <c r="Q239" s="6"/>
      <c r="R239" s="6"/>
      <c r="S239" s="6">
        <f t="shared" si="49"/>
        <v>0</v>
      </c>
      <c r="T239" s="15">
        <v>6.56</v>
      </c>
      <c r="U239" s="15">
        <f t="shared" si="50"/>
        <v>0</v>
      </c>
    </row>
    <row r="240" spans="1:21" x14ac:dyDescent="0.25">
      <c r="A240" s="1"/>
      <c r="B240" s="98"/>
      <c r="C240" s="101"/>
      <c r="D240" s="103"/>
      <c r="E240" s="52">
        <v>529688</v>
      </c>
      <c r="F240" s="4" t="s">
        <v>58</v>
      </c>
      <c r="G240" s="12" t="s">
        <v>95</v>
      </c>
      <c r="H240" s="106"/>
      <c r="I240" s="7"/>
      <c r="J240" s="6"/>
      <c r="K240" s="6"/>
      <c r="L240" s="6"/>
      <c r="M240" s="6"/>
      <c r="N240" s="6"/>
      <c r="O240" s="6"/>
      <c r="P240" s="6"/>
      <c r="Q240" s="6"/>
      <c r="R240" s="6"/>
      <c r="S240" s="6">
        <f t="shared" si="49"/>
        <v>0</v>
      </c>
      <c r="T240" s="15">
        <v>7.24</v>
      </c>
      <c r="U240" s="15">
        <f t="shared" si="50"/>
        <v>0</v>
      </c>
    </row>
    <row r="241" spans="1:21" x14ac:dyDescent="0.25">
      <c r="A241" s="1"/>
      <c r="B241" s="98"/>
      <c r="C241" s="101"/>
      <c r="D241" s="103"/>
      <c r="E241" s="52">
        <v>529688</v>
      </c>
      <c r="F241" s="4" t="s">
        <v>59</v>
      </c>
      <c r="G241" s="12" t="s">
        <v>94</v>
      </c>
      <c r="H241" s="106"/>
      <c r="I241" s="7"/>
      <c r="J241" s="6"/>
      <c r="K241" s="6"/>
      <c r="L241" s="6"/>
      <c r="M241" s="6"/>
      <c r="N241" s="6"/>
      <c r="O241" s="6"/>
      <c r="P241" s="6"/>
      <c r="Q241" s="6"/>
      <c r="R241" s="6"/>
      <c r="S241" s="6">
        <f t="shared" si="49"/>
        <v>0</v>
      </c>
      <c r="T241" s="15">
        <v>6.56</v>
      </c>
      <c r="U241" s="15">
        <f t="shared" si="50"/>
        <v>0</v>
      </c>
    </row>
    <row r="242" spans="1:21" x14ac:dyDescent="0.25">
      <c r="A242" s="1"/>
      <c r="B242" s="98"/>
      <c r="C242" s="101"/>
      <c r="D242" s="103"/>
      <c r="E242" s="52">
        <v>529688</v>
      </c>
      <c r="F242" s="4" t="s">
        <v>61</v>
      </c>
      <c r="G242" s="12" t="s">
        <v>90</v>
      </c>
      <c r="H242" s="106"/>
      <c r="I242" s="7"/>
      <c r="J242" s="6"/>
      <c r="K242" s="6"/>
      <c r="L242" s="6"/>
      <c r="M242" s="6"/>
      <c r="N242" s="6"/>
      <c r="O242" s="6"/>
      <c r="P242" s="6"/>
      <c r="Q242" s="6"/>
      <c r="R242" s="6"/>
      <c r="S242" s="6">
        <f t="shared" si="49"/>
        <v>0</v>
      </c>
      <c r="T242" s="15">
        <v>6.64</v>
      </c>
      <c r="U242" s="15">
        <f t="shared" si="50"/>
        <v>0</v>
      </c>
    </row>
    <row r="243" spans="1:21" x14ac:dyDescent="0.25">
      <c r="A243" s="1"/>
      <c r="B243" s="98"/>
      <c r="C243" s="101"/>
      <c r="D243" s="103"/>
      <c r="E243" s="52">
        <v>529688</v>
      </c>
      <c r="F243" s="4" t="s">
        <v>70</v>
      </c>
      <c r="G243" s="12" t="s">
        <v>107</v>
      </c>
      <c r="H243" s="106"/>
      <c r="I243" s="7"/>
      <c r="J243" s="6"/>
      <c r="K243" s="6"/>
      <c r="L243" s="6"/>
      <c r="M243" s="6"/>
      <c r="N243" s="6"/>
      <c r="O243" s="6"/>
      <c r="P243" s="6"/>
      <c r="Q243" s="6"/>
      <c r="R243" s="6"/>
      <c r="S243" s="6">
        <f t="shared" si="49"/>
        <v>0</v>
      </c>
      <c r="T243" s="15"/>
      <c r="U243" s="15">
        <f t="shared" si="50"/>
        <v>0</v>
      </c>
    </row>
    <row r="244" spans="1:21" x14ac:dyDescent="0.25">
      <c r="A244" s="1"/>
      <c r="B244" s="98"/>
      <c r="C244" s="101"/>
      <c r="D244" s="103"/>
      <c r="E244" s="52">
        <v>529688</v>
      </c>
      <c r="F244" s="4" t="s">
        <v>62</v>
      </c>
      <c r="G244" s="12" t="s">
        <v>91</v>
      </c>
      <c r="H244" s="106"/>
      <c r="I244" s="7"/>
      <c r="J244" s="6"/>
      <c r="K244" s="6"/>
      <c r="L244" s="6"/>
      <c r="M244" s="6"/>
      <c r="N244" s="6"/>
      <c r="O244" s="6"/>
      <c r="P244" s="6"/>
      <c r="Q244" s="6"/>
      <c r="R244" s="6"/>
      <c r="S244" s="6">
        <f t="shared" si="49"/>
        <v>0</v>
      </c>
      <c r="T244" s="15">
        <v>6.56</v>
      </c>
      <c r="U244" s="15">
        <f t="shared" si="50"/>
        <v>0</v>
      </c>
    </row>
    <row r="245" spans="1:21" x14ac:dyDescent="0.25">
      <c r="A245" s="1"/>
      <c r="B245" s="98"/>
      <c r="C245" s="9" t="s">
        <v>10</v>
      </c>
      <c r="D245" s="9"/>
      <c r="E245" s="53" t="s">
        <v>9</v>
      </c>
      <c r="F245" s="8"/>
      <c r="G245" s="8"/>
      <c r="H245" s="83" t="s">
        <v>116</v>
      </c>
      <c r="I245" s="9"/>
      <c r="J245" s="10">
        <f>SUM(J214:J244)</f>
        <v>0</v>
      </c>
      <c r="K245" s="10">
        <f t="shared" ref="K245:S245" si="51">SUM(K232:K244)</f>
        <v>0</v>
      </c>
      <c r="L245" s="10">
        <f t="shared" si="51"/>
        <v>0</v>
      </c>
      <c r="M245" s="10">
        <f t="shared" si="51"/>
        <v>0</v>
      </c>
      <c r="N245" s="10">
        <f t="shared" si="51"/>
        <v>0</v>
      </c>
      <c r="O245" s="10">
        <f t="shared" si="51"/>
        <v>0</v>
      </c>
      <c r="P245" s="10">
        <f t="shared" si="51"/>
        <v>0</v>
      </c>
      <c r="Q245" s="10">
        <f t="shared" si="51"/>
        <v>0</v>
      </c>
      <c r="R245" s="10">
        <f t="shared" si="51"/>
        <v>0</v>
      </c>
      <c r="S245" s="10">
        <f t="shared" si="51"/>
        <v>0</v>
      </c>
      <c r="T245" s="10"/>
      <c r="U245" s="23">
        <f>SUM(U232:U244)</f>
        <v>0</v>
      </c>
    </row>
    <row r="246" spans="1:21" x14ac:dyDescent="0.25">
      <c r="A246" s="1"/>
      <c r="B246" s="99"/>
      <c r="C246" s="14"/>
      <c r="D246" s="14"/>
      <c r="E246" s="16"/>
      <c r="F246" s="16" t="s">
        <v>13</v>
      </c>
      <c r="G246" s="16" t="s">
        <v>13</v>
      </c>
      <c r="H246" s="84"/>
      <c r="I246" s="13">
        <f>SUM(I245)</f>
        <v>0</v>
      </c>
      <c r="J246" s="13">
        <f t="shared" ref="J246" si="52">SUM(J245)</f>
        <v>0</v>
      </c>
      <c r="K246" s="17">
        <f t="shared" ref="K246:U246" si="53">SUM(K245,K231)</f>
        <v>1380</v>
      </c>
      <c r="L246" s="17">
        <f t="shared" si="53"/>
        <v>2760</v>
      </c>
      <c r="M246" s="17">
        <f t="shared" si="53"/>
        <v>4140</v>
      </c>
      <c r="N246" s="17">
        <f t="shared" si="53"/>
        <v>4140</v>
      </c>
      <c r="O246" s="17">
        <f t="shared" si="53"/>
        <v>1380</v>
      </c>
      <c r="P246" s="17">
        <f t="shared" si="53"/>
        <v>0</v>
      </c>
      <c r="Q246" s="17">
        <f t="shared" si="53"/>
        <v>0</v>
      </c>
      <c r="R246" s="17">
        <f t="shared" si="53"/>
        <v>0</v>
      </c>
      <c r="S246" s="17">
        <f t="shared" si="53"/>
        <v>13800</v>
      </c>
      <c r="T246" s="13">
        <f t="shared" si="53"/>
        <v>0</v>
      </c>
      <c r="U246" s="24">
        <f t="shared" si="53"/>
        <v>83674</v>
      </c>
    </row>
    <row r="247" spans="1:21" ht="13.5" customHeight="1" x14ac:dyDescent="0.25">
      <c r="A247" s="1"/>
      <c r="B247" s="3"/>
      <c r="C247" s="1"/>
      <c r="D247" s="1"/>
      <c r="E247" s="51"/>
      <c r="F247" s="1"/>
      <c r="G247" s="1"/>
      <c r="H247" s="8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x14ac:dyDescent="0.25">
      <c r="A248" s="1"/>
      <c r="B248" s="4" t="s">
        <v>12</v>
      </c>
      <c r="C248" s="5" t="s">
        <v>1</v>
      </c>
      <c r="D248" s="5" t="s">
        <v>16</v>
      </c>
      <c r="E248" s="52" t="s">
        <v>89</v>
      </c>
      <c r="F248" s="4" t="s">
        <v>0</v>
      </c>
      <c r="G248" s="4" t="s">
        <v>31</v>
      </c>
      <c r="H248" s="82" t="s">
        <v>2</v>
      </c>
      <c r="I248" s="5" t="s">
        <v>15</v>
      </c>
      <c r="J248" s="5" t="s">
        <v>3</v>
      </c>
      <c r="K248" s="5" t="s">
        <v>4</v>
      </c>
      <c r="L248" s="5" t="s">
        <v>5</v>
      </c>
      <c r="M248" s="5" t="s">
        <v>6</v>
      </c>
      <c r="N248" s="5" t="s">
        <v>7</v>
      </c>
      <c r="O248" s="5" t="s">
        <v>8</v>
      </c>
      <c r="P248" s="5" t="s">
        <v>25</v>
      </c>
      <c r="Q248" s="5" t="s">
        <v>26</v>
      </c>
      <c r="R248" s="5" t="s">
        <v>27</v>
      </c>
      <c r="S248" s="6" t="s">
        <v>9</v>
      </c>
      <c r="T248" s="95" t="s">
        <v>30</v>
      </c>
      <c r="U248" s="6" t="s">
        <v>29</v>
      </c>
    </row>
    <row r="249" spans="1:21" ht="14.4" customHeight="1" x14ac:dyDescent="0.25">
      <c r="A249" s="1"/>
      <c r="B249" s="97" t="s">
        <v>69</v>
      </c>
      <c r="C249" s="100">
        <v>4500458811</v>
      </c>
      <c r="D249" s="102" t="s">
        <v>74</v>
      </c>
      <c r="E249" s="52">
        <v>506896</v>
      </c>
      <c r="F249" s="12" t="s">
        <v>50</v>
      </c>
      <c r="G249" s="12" t="s">
        <v>105</v>
      </c>
      <c r="H249" s="104">
        <v>44504</v>
      </c>
      <c r="I249" s="7"/>
      <c r="J249" s="6"/>
      <c r="K249" s="6">
        <v>10</v>
      </c>
      <c r="L249" s="6">
        <v>20</v>
      </c>
      <c r="M249" s="6">
        <v>30</v>
      </c>
      <c r="N249" s="6">
        <v>30</v>
      </c>
      <c r="O249" s="6">
        <v>10</v>
      </c>
      <c r="P249" s="6"/>
      <c r="Q249" s="6"/>
      <c r="R249" s="6"/>
      <c r="S249" s="6">
        <f>SUM(K249:R249)</f>
        <v>100</v>
      </c>
      <c r="T249" s="15">
        <v>5.89</v>
      </c>
      <c r="U249" s="15">
        <f>T249*S249</f>
        <v>589</v>
      </c>
    </row>
    <row r="250" spans="1:21" x14ac:dyDescent="0.25">
      <c r="A250" s="1"/>
      <c r="B250" s="98"/>
      <c r="C250" s="101"/>
      <c r="D250" s="103"/>
      <c r="E250" s="52">
        <v>506896</v>
      </c>
      <c r="F250" s="4" t="s">
        <v>51</v>
      </c>
      <c r="G250" s="12" t="s">
        <v>103</v>
      </c>
      <c r="H250" s="105"/>
      <c r="I250" s="7"/>
      <c r="J250" s="6"/>
      <c r="K250" s="6"/>
      <c r="L250" s="6"/>
      <c r="M250" s="6"/>
      <c r="N250" s="6"/>
      <c r="O250" s="6"/>
      <c r="P250" s="6"/>
      <c r="Q250" s="6"/>
      <c r="R250" s="6"/>
      <c r="S250" s="6">
        <f t="shared" ref="S250:S265" si="54">SUM(K250:R250)</f>
        <v>0</v>
      </c>
      <c r="T250" s="15">
        <v>6.13</v>
      </c>
      <c r="U250" s="15">
        <f t="shared" ref="U250:U265" si="55">T250*S250</f>
        <v>0</v>
      </c>
    </row>
    <row r="251" spans="1:21" x14ac:dyDescent="0.25">
      <c r="A251" s="1"/>
      <c r="B251" s="98"/>
      <c r="C251" s="101"/>
      <c r="D251" s="103"/>
      <c r="E251" s="52">
        <v>506896</v>
      </c>
      <c r="F251" s="4" t="s">
        <v>52</v>
      </c>
      <c r="G251" s="12" t="s">
        <v>76</v>
      </c>
      <c r="H251" s="105"/>
      <c r="I251" s="7"/>
      <c r="J251" s="6"/>
      <c r="K251" s="6"/>
      <c r="L251" s="6"/>
      <c r="M251" s="6"/>
      <c r="N251" s="6"/>
      <c r="O251" s="6"/>
      <c r="P251" s="6"/>
      <c r="Q251" s="6"/>
      <c r="R251" s="6"/>
      <c r="S251" s="6">
        <f t="shared" si="54"/>
        <v>0</v>
      </c>
      <c r="T251" s="15">
        <v>7.19</v>
      </c>
      <c r="U251" s="15">
        <f t="shared" si="55"/>
        <v>0</v>
      </c>
    </row>
    <row r="252" spans="1:21" x14ac:dyDescent="0.25">
      <c r="A252" s="1"/>
      <c r="B252" s="98"/>
      <c r="C252" s="101"/>
      <c r="D252" s="103"/>
      <c r="E252" s="52">
        <v>506896</v>
      </c>
      <c r="F252" s="4" t="s">
        <v>53</v>
      </c>
      <c r="G252" s="12" t="s">
        <v>104</v>
      </c>
      <c r="H252" s="105"/>
      <c r="I252" s="7"/>
      <c r="J252" s="6"/>
      <c r="K252" s="6">
        <v>10</v>
      </c>
      <c r="L252" s="6">
        <v>20</v>
      </c>
      <c r="M252" s="6">
        <v>30</v>
      </c>
      <c r="N252" s="6">
        <v>30</v>
      </c>
      <c r="O252" s="6">
        <v>10</v>
      </c>
      <c r="P252" s="6"/>
      <c r="Q252" s="6"/>
      <c r="R252" s="6"/>
      <c r="S252" s="6">
        <f t="shared" si="54"/>
        <v>100</v>
      </c>
      <c r="T252" s="15">
        <v>5.89</v>
      </c>
      <c r="U252" s="15">
        <f t="shared" si="55"/>
        <v>589</v>
      </c>
    </row>
    <row r="253" spans="1:21" x14ac:dyDescent="0.25">
      <c r="A253" s="1"/>
      <c r="B253" s="98"/>
      <c r="C253" s="101"/>
      <c r="D253" s="103"/>
      <c r="E253" s="52">
        <v>506896</v>
      </c>
      <c r="F253" s="4" t="s">
        <v>54</v>
      </c>
      <c r="G253" s="12" t="s">
        <v>77</v>
      </c>
      <c r="H253" s="106"/>
      <c r="I253" s="7"/>
      <c r="J253" s="6"/>
      <c r="K253" s="6"/>
      <c r="L253" s="6"/>
      <c r="M253" s="6"/>
      <c r="N253" s="6"/>
      <c r="O253" s="6"/>
      <c r="P253" s="6"/>
      <c r="Q253" s="6"/>
      <c r="R253" s="6"/>
      <c r="S253" s="6">
        <f t="shared" si="54"/>
        <v>0</v>
      </c>
      <c r="T253" s="15">
        <v>7.44</v>
      </c>
      <c r="U253" s="15">
        <f t="shared" si="55"/>
        <v>0</v>
      </c>
    </row>
    <row r="254" spans="1:21" x14ac:dyDescent="0.25">
      <c r="A254" s="1"/>
      <c r="B254" s="98"/>
      <c r="C254" s="101"/>
      <c r="D254" s="103"/>
      <c r="E254" s="52">
        <v>506896</v>
      </c>
      <c r="F254" s="4" t="s">
        <v>55</v>
      </c>
      <c r="G254" s="12" t="s">
        <v>106</v>
      </c>
      <c r="H254" s="106"/>
      <c r="I254" s="7"/>
      <c r="J254" s="6"/>
      <c r="K254" s="6"/>
      <c r="L254" s="6"/>
      <c r="M254" s="6"/>
      <c r="N254" s="6"/>
      <c r="O254" s="6"/>
      <c r="P254" s="6"/>
      <c r="Q254" s="6"/>
      <c r="R254" s="6"/>
      <c r="S254" s="6">
        <f t="shared" si="54"/>
        <v>0</v>
      </c>
      <c r="T254" s="15">
        <v>6.13</v>
      </c>
      <c r="U254" s="15">
        <f t="shared" si="55"/>
        <v>0</v>
      </c>
    </row>
    <row r="255" spans="1:21" x14ac:dyDescent="0.25">
      <c r="A255" s="1"/>
      <c r="B255" s="98"/>
      <c r="C255" s="101"/>
      <c r="D255" s="103"/>
      <c r="E255" s="52">
        <v>506896</v>
      </c>
      <c r="F255" s="4" t="s">
        <v>56</v>
      </c>
      <c r="G255" s="12" t="s">
        <v>75</v>
      </c>
      <c r="H255" s="106"/>
      <c r="I255" s="7"/>
      <c r="J255" s="6"/>
      <c r="K255" s="6"/>
      <c r="L255" s="6"/>
      <c r="M255" s="6"/>
      <c r="N255" s="6"/>
      <c r="O255" s="6"/>
      <c r="P255" s="6"/>
      <c r="Q255" s="6"/>
      <c r="R255" s="6"/>
      <c r="S255" s="6">
        <f t="shared" si="54"/>
        <v>0</v>
      </c>
      <c r="T255" s="15">
        <v>7.19</v>
      </c>
      <c r="U255" s="15">
        <f t="shared" si="55"/>
        <v>0</v>
      </c>
    </row>
    <row r="256" spans="1:21" x14ac:dyDescent="0.25">
      <c r="A256" s="1"/>
      <c r="B256" s="98"/>
      <c r="C256" s="101"/>
      <c r="D256" s="103"/>
      <c r="E256" s="52">
        <v>507209</v>
      </c>
      <c r="F256" s="4" t="s">
        <v>57</v>
      </c>
      <c r="G256" s="12" t="s">
        <v>81</v>
      </c>
      <c r="H256" s="106"/>
      <c r="I256" s="7"/>
      <c r="J256" s="6"/>
      <c r="K256" s="6"/>
      <c r="L256" s="6"/>
      <c r="M256" s="6"/>
      <c r="N256" s="6"/>
      <c r="O256" s="6"/>
      <c r="P256" s="6"/>
      <c r="Q256" s="6"/>
      <c r="R256" s="6"/>
      <c r="S256" s="6">
        <f t="shared" si="54"/>
        <v>0</v>
      </c>
      <c r="T256" s="15">
        <v>6.11</v>
      </c>
      <c r="U256" s="15">
        <f t="shared" si="55"/>
        <v>0</v>
      </c>
    </row>
    <row r="257" spans="1:21" x14ac:dyDescent="0.25">
      <c r="A257" s="1"/>
      <c r="B257" s="98"/>
      <c r="C257" s="101"/>
      <c r="D257" s="103"/>
      <c r="E257" s="52">
        <v>507209</v>
      </c>
      <c r="F257" s="4" t="s">
        <v>58</v>
      </c>
      <c r="G257" s="12" t="s">
        <v>84</v>
      </c>
      <c r="H257" s="106"/>
      <c r="I257" s="7"/>
      <c r="J257" s="6"/>
      <c r="K257" s="6"/>
      <c r="L257" s="6"/>
      <c r="M257" s="6"/>
      <c r="N257" s="6"/>
      <c r="O257" s="6"/>
      <c r="P257" s="6"/>
      <c r="Q257" s="6"/>
      <c r="R257" s="6"/>
      <c r="S257" s="6">
        <f t="shared" si="54"/>
        <v>0</v>
      </c>
      <c r="T257" s="15">
        <v>6.74</v>
      </c>
      <c r="U257" s="15">
        <f t="shared" si="55"/>
        <v>0</v>
      </c>
    </row>
    <row r="258" spans="1:21" x14ac:dyDescent="0.25">
      <c r="A258" s="1"/>
      <c r="B258" s="98"/>
      <c r="C258" s="101"/>
      <c r="D258" s="103"/>
      <c r="E258" s="52">
        <v>507209</v>
      </c>
      <c r="F258" s="4" t="s">
        <v>59</v>
      </c>
      <c r="G258" s="12" t="s">
        <v>83</v>
      </c>
      <c r="H258" s="106"/>
      <c r="I258" s="7"/>
      <c r="J258" s="6"/>
      <c r="K258" s="6">
        <v>10</v>
      </c>
      <c r="L258" s="6">
        <v>20</v>
      </c>
      <c r="M258" s="6">
        <v>30</v>
      </c>
      <c r="N258" s="6">
        <v>30</v>
      </c>
      <c r="O258" s="6">
        <v>10</v>
      </c>
      <c r="P258" s="6"/>
      <c r="Q258" s="6"/>
      <c r="R258" s="6"/>
      <c r="S258" s="6">
        <f t="shared" si="54"/>
        <v>100</v>
      </c>
      <c r="T258" s="15">
        <v>6.11</v>
      </c>
      <c r="U258" s="15">
        <f t="shared" si="55"/>
        <v>611</v>
      </c>
    </row>
    <row r="259" spans="1:21" x14ac:dyDescent="0.25">
      <c r="A259" s="1"/>
      <c r="B259" s="98"/>
      <c r="C259" s="101"/>
      <c r="D259" s="103"/>
      <c r="E259" s="52">
        <v>507209</v>
      </c>
      <c r="F259" s="4" t="s">
        <v>61</v>
      </c>
      <c r="G259" s="12" t="s">
        <v>78</v>
      </c>
      <c r="H259" s="106"/>
      <c r="I259" s="7"/>
      <c r="J259" s="6"/>
      <c r="K259" s="6">
        <v>10</v>
      </c>
      <c r="L259" s="6">
        <v>20</v>
      </c>
      <c r="M259" s="6">
        <v>30</v>
      </c>
      <c r="N259" s="6">
        <v>30</v>
      </c>
      <c r="O259" s="6">
        <v>10</v>
      </c>
      <c r="P259" s="6"/>
      <c r="Q259" s="6"/>
      <c r="R259" s="6"/>
      <c r="S259" s="6">
        <f t="shared" si="54"/>
        <v>100</v>
      </c>
      <c r="T259" s="15">
        <v>6.19</v>
      </c>
      <c r="U259" s="15">
        <f t="shared" si="55"/>
        <v>619</v>
      </c>
    </row>
    <row r="260" spans="1:21" x14ac:dyDescent="0.25">
      <c r="A260" s="1"/>
      <c r="B260" s="98"/>
      <c r="C260" s="101"/>
      <c r="D260" s="103"/>
      <c r="E260" s="52">
        <v>507209</v>
      </c>
      <c r="F260" s="4" t="s">
        <v>70</v>
      </c>
      <c r="G260" s="12" t="s">
        <v>85</v>
      </c>
      <c r="H260" s="106"/>
      <c r="I260" s="7"/>
      <c r="J260" s="6"/>
      <c r="K260" s="6"/>
      <c r="L260" s="6"/>
      <c r="M260" s="6"/>
      <c r="N260" s="6"/>
      <c r="O260" s="6"/>
      <c r="P260" s="6"/>
      <c r="Q260" s="6"/>
      <c r="R260" s="6"/>
      <c r="S260" s="6">
        <f t="shared" si="54"/>
        <v>0</v>
      </c>
      <c r="T260" s="15">
        <v>6.24</v>
      </c>
      <c r="U260" s="15">
        <f t="shared" si="55"/>
        <v>0</v>
      </c>
    </row>
    <row r="261" spans="1:21" x14ac:dyDescent="0.25">
      <c r="A261" s="1"/>
      <c r="B261" s="98"/>
      <c r="C261" s="101"/>
      <c r="D261" s="103"/>
      <c r="E261" s="52">
        <v>507209</v>
      </c>
      <c r="F261" s="4" t="s">
        <v>62</v>
      </c>
      <c r="G261" s="12" t="s">
        <v>79</v>
      </c>
      <c r="H261" s="106"/>
      <c r="I261" s="7"/>
      <c r="J261" s="6"/>
      <c r="K261" s="6">
        <v>10</v>
      </c>
      <c r="L261" s="6">
        <v>20</v>
      </c>
      <c r="M261" s="6">
        <v>30</v>
      </c>
      <c r="N261" s="6">
        <v>30</v>
      </c>
      <c r="O261" s="6">
        <v>10</v>
      </c>
      <c r="P261" s="6"/>
      <c r="Q261" s="6"/>
      <c r="R261" s="6"/>
      <c r="S261" s="6">
        <f t="shared" si="54"/>
        <v>100</v>
      </c>
      <c r="T261" s="15">
        <v>6.11</v>
      </c>
      <c r="U261" s="15">
        <f t="shared" si="55"/>
        <v>611</v>
      </c>
    </row>
    <row r="262" spans="1:21" x14ac:dyDescent="0.25">
      <c r="A262" s="1"/>
      <c r="B262" s="98"/>
      <c r="C262" s="101"/>
      <c r="D262" s="103"/>
      <c r="E262" s="52">
        <v>507209</v>
      </c>
      <c r="F262" s="4" t="s">
        <v>71</v>
      </c>
      <c r="G262" s="12" t="s">
        <v>86</v>
      </c>
      <c r="H262" s="106"/>
      <c r="I262" s="7"/>
      <c r="J262" s="6"/>
      <c r="K262" s="6"/>
      <c r="L262" s="6"/>
      <c r="M262" s="6"/>
      <c r="N262" s="6"/>
      <c r="O262" s="6"/>
      <c r="P262" s="6"/>
      <c r="Q262" s="6"/>
      <c r="R262" s="6"/>
      <c r="S262" s="6">
        <f t="shared" si="54"/>
        <v>0</v>
      </c>
      <c r="T262" s="15">
        <v>6.11</v>
      </c>
      <c r="U262" s="15">
        <f t="shared" si="55"/>
        <v>0</v>
      </c>
    </row>
    <row r="263" spans="1:21" x14ac:dyDescent="0.25">
      <c r="A263" s="1"/>
      <c r="B263" s="98"/>
      <c r="C263" s="101"/>
      <c r="D263" s="103"/>
      <c r="E263" s="52">
        <v>507209</v>
      </c>
      <c r="F263" s="4" t="s">
        <v>72</v>
      </c>
      <c r="G263" s="12" t="s">
        <v>80</v>
      </c>
      <c r="H263" s="106"/>
      <c r="I263" s="7"/>
      <c r="J263" s="6"/>
      <c r="K263" s="6"/>
      <c r="L263" s="6"/>
      <c r="M263" s="6"/>
      <c r="N263" s="6"/>
      <c r="O263" s="6"/>
      <c r="P263" s="6"/>
      <c r="Q263" s="6"/>
      <c r="R263" s="6"/>
      <c r="S263" s="6">
        <f t="shared" si="54"/>
        <v>0</v>
      </c>
      <c r="T263" s="15">
        <v>6.24</v>
      </c>
      <c r="U263" s="15">
        <f t="shared" si="55"/>
        <v>0</v>
      </c>
    </row>
    <row r="264" spans="1:21" x14ac:dyDescent="0.25">
      <c r="A264" s="1"/>
      <c r="B264" s="98"/>
      <c r="C264" s="101"/>
      <c r="D264" s="103"/>
      <c r="E264" s="52">
        <v>507209</v>
      </c>
      <c r="F264" s="4" t="s">
        <v>73</v>
      </c>
      <c r="G264" s="12" t="s">
        <v>82</v>
      </c>
      <c r="H264" s="106"/>
      <c r="I264" s="7"/>
      <c r="J264" s="6"/>
      <c r="K264" s="6"/>
      <c r="L264" s="6"/>
      <c r="M264" s="6"/>
      <c r="N264" s="6"/>
      <c r="O264" s="6"/>
      <c r="P264" s="6"/>
      <c r="Q264" s="6"/>
      <c r="R264" s="6"/>
      <c r="S264" s="6">
        <f t="shared" si="54"/>
        <v>0</v>
      </c>
      <c r="T264" s="15">
        <v>6.11</v>
      </c>
      <c r="U264" s="15">
        <f t="shared" si="55"/>
        <v>0</v>
      </c>
    </row>
    <row r="265" spans="1:21" x14ac:dyDescent="0.25">
      <c r="A265" s="1"/>
      <c r="B265" s="98"/>
      <c r="C265" s="101"/>
      <c r="D265" s="103"/>
      <c r="E265" s="52">
        <v>507209</v>
      </c>
      <c r="F265" s="4" t="s">
        <v>60</v>
      </c>
      <c r="G265" s="12" t="s">
        <v>87</v>
      </c>
      <c r="H265" s="106"/>
      <c r="I265" s="7"/>
      <c r="J265" s="6"/>
      <c r="K265" s="6">
        <v>10</v>
      </c>
      <c r="L265" s="6">
        <v>20</v>
      </c>
      <c r="M265" s="6">
        <v>30</v>
      </c>
      <c r="N265" s="6">
        <v>30</v>
      </c>
      <c r="O265" s="6">
        <v>10</v>
      </c>
      <c r="P265" s="6"/>
      <c r="Q265" s="6"/>
      <c r="R265" s="6"/>
      <c r="S265" s="6">
        <f t="shared" si="54"/>
        <v>100</v>
      </c>
      <c r="T265" s="15">
        <v>6.19</v>
      </c>
      <c r="U265" s="15">
        <f t="shared" si="55"/>
        <v>619</v>
      </c>
    </row>
    <row r="266" spans="1:21" x14ac:dyDescent="0.25">
      <c r="A266" s="1"/>
      <c r="B266" s="98"/>
      <c r="C266" s="101"/>
      <c r="D266" s="9"/>
      <c r="E266" s="53" t="s">
        <v>9</v>
      </c>
      <c r="F266" s="8"/>
      <c r="G266" s="8"/>
      <c r="H266" s="106"/>
      <c r="I266" s="9">
        <f>SUM(I255:I255)</f>
        <v>0</v>
      </c>
      <c r="J266" s="10"/>
      <c r="K266" s="10">
        <f>SUM(K249:K265)</f>
        <v>60</v>
      </c>
      <c r="L266" s="10">
        <f>SUM(L249:L265)</f>
        <v>120</v>
      </c>
      <c r="M266" s="10">
        <f>SUM(M249:M265)</f>
        <v>180</v>
      </c>
      <c r="N266" s="10">
        <f>SUM(N249:N265)</f>
        <v>180</v>
      </c>
      <c r="O266" s="10">
        <f>SUM(O249:O265)</f>
        <v>60</v>
      </c>
      <c r="P266" s="10">
        <f>SUM(P249:P256)</f>
        <v>0</v>
      </c>
      <c r="Q266" s="10">
        <f>SUM(Q249:Q256)</f>
        <v>0</v>
      </c>
      <c r="R266" s="10">
        <f>SUM(R249:R256)</f>
        <v>0</v>
      </c>
      <c r="S266" s="10">
        <f>SUM(S249:S265)</f>
        <v>600</v>
      </c>
      <c r="T266" s="10"/>
      <c r="U266" s="23">
        <f>SUM(U249:U265)</f>
        <v>3638</v>
      </c>
    </row>
    <row r="267" spans="1:21" x14ac:dyDescent="0.25">
      <c r="A267" s="1"/>
      <c r="B267" s="98"/>
      <c r="C267" s="101"/>
      <c r="D267" s="102" t="s">
        <v>88</v>
      </c>
      <c r="E267" s="52">
        <v>529692</v>
      </c>
      <c r="F267" s="12" t="s">
        <v>50</v>
      </c>
      <c r="G267" s="12" t="s">
        <v>101</v>
      </c>
      <c r="H267" s="106"/>
      <c r="I267" s="7"/>
      <c r="J267" s="6"/>
      <c r="K267" s="6"/>
      <c r="L267" s="6"/>
      <c r="M267" s="6"/>
      <c r="N267" s="6"/>
      <c r="O267" s="6"/>
      <c r="P267" s="6"/>
      <c r="Q267" s="6"/>
      <c r="R267" s="6"/>
      <c r="S267" s="6">
        <f t="shared" ref="S267:S279" si="56">SUM(K267:R267)</f>
        <v>0</v>
      </c>
      <c r="T267" s="15">
        <v>6.32</v>
      </c>
      <c r="U267" s="15">
        <f t="shared" ref="U267:U279" si="57">T267*S267</f>
        <v>0</v>
      </c>
    </row>
    <row r="268" spans="1:21" x14ac:dyDescent="0.25">
      <c r="A268" s="1"/>
      <c r="B268" s="98"/>
      <c r="C268" s="101"/>
      <c r="D268" s="103"/>
      <c r="E268" s="52">
        <v>529692</v>
      </c>
      <c r="F268" s="4" t="s">
        <v>51</v>
      </c>
      <c r="G268" s="12" t="s">
        <v>98</v>
      </c>
      <c r="H268" s="106"/>
      <c r="I268" s="7"/>
      <c r="J268" s="6"/>
      <c r="K268" s="6"/>
      <c r="L268" s="6"/>
      <c r="M268" s="6"/>
      <c r="N268" s="6"/>
      <c r="O268" s="6"/>
      <c r="P268" s="6"/>
      <c r="Q268" s="6"/>
      <c r="R268" s="6"/>
      <c r="S268" s="6">
        <f t="shared" si="56"/>
        <v>0</v>
      </c>
      <c r="T268" s="15">
        <v>6.58</v>
      </c>
      <c r="U268" s="15">
        <f t="shared" si="57"/>
        <v>0</v>
      </c>
    </row>
    <row r="269" spans="1:21" x14ac:dyDescent="0.25">
      <c r="A269" s="1"/>
      <c r="B269" s="98"/>
      <c r="C269" s="101"/>
      <c r="D269" s="103"/>
      <c r="E269" s="52">
        <v>529692</v>
      </c>
      <c r="F269" s="4" t="s">
        <v>52</v>
      </c>
      <c r="G269" s="12" t="s">
        <v>97</v>
      </c>
      <c r="H269" s="106"/>
      <c r="I269" s="7"/>
      <c r="J269" s="6"/>
      <c r="K269" s="6"/>
      <c r="L269" s="6"/>
      <c r="M269" s="6"/>
      <c r="N269" s="6"/>
      <c r="O269" s="6"/>
      <c r="P269" s="6"/>
      <c r="Q269" s="6"/>
      <c r="R269" s="6"/>
      <c r="S269" s="6">
        <f t="shared" si="56"/>
        <v>0</v>
      </c>
      <c r="T269" s="15">
        <v>7.71</v>
      </c>
      <c r="U269" s="15">
        <f t="shared" si="57"/>
        <v>0</v>
      </c>
    </row>
    <row r="270" spans="1:21" x14ac:dyDescent="0.25">
      <c r="A270" s="1"/>
      <c r="B270" s="98"/>
      <c r="C270" s="101"/>
      <c r="D270" s="103"/>
      <c r="E270" s="52">
        <v>529692</v>
      </c>
      <c r="F270" s="4" t="s">
        <v>53</v>
      </c>
      <c r="G270" s="12" t="s">
        <v>100</v>
      </c>
      <c r="H270" s="106"/>
      <c r="I270" s="7"/>
      <c r="J270" s="6"/>
      <c r="K270" s="6"/>
      <c r="L270" s="6"/>
      <c r="M270" s="6"/>
      <c r="N270" s="6"/>
      <c r="O270" s="6"/>
      <c r="P270" s="6"/>
      <c r="Q270" s="6"/>
      <c r="R270" s="6"/>
      <c r="S270" s="6">
        <f t="shared" si="56"/>
        <v>0</v>
      </c>
      <c r="T270" s="15">
        <v>6.32</v>
      </c>
      <c r="U270" s="15">
        <f t="shared" si="57"/>
        <v>0</v>
      </c>
    </row>
    <row r="271" spans="1:21" x14ac:dyDescent="0.25">
      <c r="A271" s="1"/>
      <c r="B271" s="98"/>
      <c r="C271" s="101"/>
      <c r="D271" s="103"/>
      <c r="E271" s="52">
        <v>529692</v>
      </c>
      <c r="F271" s="4" t="s">
        <v>54</v>
      </c>
      <c r="G271" s="12" t="s">
        <v>99</v>
      </c>
      <c r="H271" s="106"/>
      <c r="I271" s="7"/>
      <c r="J271" s="6"/>
      <c r="K271" s="6"/>
      <c r="L271" s="6"/>
      <c r="M271" s="6"/>
      <c r="N271" s="6"/>
      <c r="O271" s="6"/>
      <c r="P271" s="6"/>
      <c r="Q271" s="6"/>
      <c r="R271" s="6"/>
      <c r="S271" s="6">
        <f t="shared" si="56"/>
        <v>0</v>
      </c>
      <c r="T271" s="15">
        <v>7.92</v>
      </c>
      <c r="U271" s="15">
        <f t="shared" si="57"/>
        <v>0</v>
      </c>
    </row>
    <row r="272" spans="1:21" x14ac:dyDescent="0.25">
      <c r="A272" s="1"/>
      <c r="B272" s="98"/>
      <c r="C272" s="101"/>
      <c r="D272" s="103"/>
      <c r="E272" s="52">
        <v>529692</v>
      </c>
      <c r="F272" s="4" t="s">
        <v>55</v>
      </c>
      <c r="G272" s="12" t="s">
        <v>102</v>
      </c>
      <c r="H272" s="106"/>
      <c r="I272" s="7"/>
      <c r="J272" s="6"/>
      <c r="K272" s="6"/>
      <c r="L272" s="6"/>
      <c r="M272" s="6"/>
      <c r="N272" s="6"/>
      <c r="O272" s="6"/>
      <c r="P272" s="6"/>
      <c r="Q272" s="6"/>
      <c r="R272" s="6"/>
      <c r="S272" s="6">
        <f t="shared" si="56"/>
        <v>0</v>
      </c>
      <c r="T272" s="15">
        <v>6.58</v>
      </c>
      <c r="U272" s="15">
        <f t="shared" si="57"/>
        <v>0</v>
      </c>
    </row>
    <row r="273" spans="1:21" x14ac:dyDescent="0.25">
      <c r="A273" s="1"/>
      <c r="B273" s="98"/>
      <c r="C273" s="101"/>
      <c r="D273" s="103"/>
      <c r="E273" s="52">
        <v>529692</v>
      </c>
      <c r="F273" s="4" t="s">
        <v>56</v>
      </c>
      <c r="G273" s="12" t="s">
        <v>96</v>
      </c>
      <c r="H273" s="106"/>
      <c r="I273" s="7"/>
      <c r="J273" s="6"/>
      <c r="K273" s="6"/>
      <c r="L273" s="6"/>
      <c r="M273" s="6"/>
      <c r="N273" s="6"/>
      <c r="O273" s="6"/>
      <c r="P273" s="6"/>
      <c r="Q273" s="6"/>
      <c r="R273" s="6"/>
      <c r="S273" s="6">
        <f t="shared" si="56"/>
        <v>0</v>
      </c>
      <c r="T273" s="15">
        <v>7.69</v>
      </c>
      <c r="U273" s="15">
        <f t="shared" si="57"/>
        <v>0</v>
      </c>
    </row>
    <row r="274" spans="1:21" x14ac:dyDescent="0.25">
      <c r="A274" s="1"/>
      <c r="B274" s="98"/>
      <c r="C274" s="101"/>
      <c r="D274" s="103"/>
      <c r="E274" s="52">
        <v>529688</v>
      </c>
      <c r="F274" s="4" t="s">
        <v>92</v>
      </c>
      <c r="G274" s="12" t="s">
        <v>93</v>
      </c>
      <c r="H274" s="106"/>
      <c r="I274" s="7"/>
      <c r="J274" s="6"/>
      <c r="K274" s="6"/>
      <c r="L274" s="6"/>
      <c r="M274" s="6"/>
      <c r="N274" s="6"/>
      <c r="O274" s="6"/>
      <c r="P274" s="6"/>
      <c r="Q274" s="6"/>
      <c r="R274" s="6"/>
      <c r="S274" s="6">
        <f t="shared" si="56"/>
        <v>0</v>
      </c>
      <c r="T274" s="15">
        <v>6.56</v>
      </c>
      <c r="U274" s="15">
        <f t="shared" si="57"/>
        <v>0</v>
      </c>
    </row>
    <row r="275" spans="1:21" x14ac:dyDescent="0.25">
      <c r="A275" s="1"/>
      <c r="B275" s="98"/>
      <c r="C275" s="101"/>
      <c r="D275" s="103"/>
      <c r="E275" s="52">
        <v>529688</v>
      </c>
      <c r="F275" s="4" t="s">
        <v>58</v>
      </c>
      <c r="G275" s="12" t="s">
        <v>95</v>
      </c>
      <c r="H275" s="106"/>
      <c r="I275" s="7"/>
      <c r="J275" s="6"/>
      <c r="K275" s="6"/>
      <c r="L275" s="6"/>
      <c r="M275" s="6"/>
      <c r="N275" s="6"/>
      <c r="O275" s="6"/>
      <c r="P275" s="6"/>
      <c r="Q275" s="6"/>
      <c r="R275" s="6"/>
      <c r="S275" s="6">
        <f t="shared" si="56"/>
        <v>0</v>
      </c>
      <c r="T275" s="15">
        <v>7.24</v>
      </c>
      <c r="U275" s="15">
        <f t="shared" si="57"/>
        <v>0</v>
      </c>
    </row>
    <row r="276" spans="1:21" x14ac:dyDescent="0.25">
      <c r="A276" s="1"/>
      <c r="B276" s="98"/>
      <c r="C276" s="101"/>
      <c r="D276" s="103"/>
      <c r="E276" s="52">
        <v>529688</v>
      </c>
      <c r="F276" s="4" t="s">
        <v>59</v>
      </c>
      <c r="G276" s="12" t="s">
        <v>94</v>
      </c>
      <c r="H276" s="106"/>
      <c r="I276" s="7"/>
      <c r="J276" s="6"/>
      <c r="K276" s="6"/>
      <c r="L276" s="6"/>
      <c r="M276" s="6"/>
      <c r="N276" s="6"/>
      <c r="O276" s="6"/>
      <c r="P276" s="6"/>
      <c r="Q276" s="6"/>
      <c r="R276" s="6"/>
      <c r="S276" s="6">
        <f t="shared" si="56"/>
        <v>0</v>
      </c>
      <c r="T276" s="15">
        <v>6.56</v>
      </c>
      <c r="U276" s="15">
        <f t="shared" si="57"/>
        <v>0</v>
      </c>
    </row>
    <row r="277" spans="1:21" x14ac:dyDescent="0.25">
      <c r="A277" s="1"/>
      <c r="B277" s="98"/>
      <c r="C277" s="101"/>
      <c r="D277" s="103"/>
      <c r="E277" s="52">
        <v>529688</v>
      </c>
      <c r="F277" s="4" t="s">
        <v>61</v>
      </c>
      <c r="G277" s="12" t="s">
        <v>90</v>
      </c>
      <c r="H277" s="106"/>
      <c r="I277" s="7"/>
      <c r="J277" s="6"/>
      <c r="K277" s="6"/>
      <c r="L277" s="6"/>
      <c r="M277" s="6"/>
      <c r="N277" s="6"/>
      <c r="O277" s="6"/>
      <c r="P277" s="6"/>
      <c r="Q277" s="6"/>
      <c r="R277" s="6"/>
      <c r="S277" s="6">
        <f t="shared" si="56"/>
        <v>0</v>
      </c>
      <c r="T277" s="15">
        <v>6.64</v>
      </c>
      <c r="U277" s="15">
        <f t="shared" si="57"/>
        <v>0</v>
      </c>
    </row>
    <row r="278" spans="1:21" x14ac:dyDescent="0.25">
      <c r="A278" s="1"/>
      <c r="B278" s="98"/>
      <c r="C278" s="101"/>
      <c r="D278" s="103"/>
      <c r="E278" s="52">
        <v>529688</v>
      </c>
      <c r="F278" s="4" t="s">
        <v>70</v>
      </c>
      <c r="G278" s="12" t="s">
        <v>107</v>
      </c>
      <c r="H278" s="106"/>
      <c r="I278" s="7"/>
      <c r="J278" s="6"/>
      <c r="K278" s="6"/>
      <c r="L278" s="6"/>
      <c r="M278" s="6"/>
      <c r="N278" s="6"/>
      <c r="O278" s="6"/>
      <c r="P278" s="6"/>
      <c r="Q278" s="6"/>
      <c r="R278" s="6"/>
      <c r="S278" s="6">
        <f t="shared" si="56"/>
        <v>0</v>
      </c>
      <c r="T278" s="15"/>
      <c r="U278" s="15">
        <f t="shared" si="57"/>
        <v>0</v>
      </c>
    </row>
    <row r="279" spans="1:21" x14ac:dyDescent="0.25">
      <c r="A279" s="1"/>
      <c r="B279" s="98"/>
      <c r="C279" s="101"/>
      <c r="D279" s="103"/>
      <c r="E279" s="52">
        <v>529688</v>
      </c>
      <c r="F279" s="4" t="s">
        <v>62</v>
      </c>
      <c r="G279" s="12" t="s">
        <v>91</v>
      </c>
      <c r="H279" s="106"/>
      <c r="I279" s="7"/>
      <c r="J279" s="6"/>
      <c r="K279" s="6"/>
      <c r="L279" s="6"/>
      <c r="M279" s="6"/>
      <c r="N279" s="6"/>
      <c r="O279" s="6"/>
      <c r="P279" s="6"/>
      <c r="Q279" s="6"/>
      <c r="R279" s="6"/>
      <c r="S279" s="6">
        <f t="shared" si="56"/>
        <v>0</v>
      </c>
      <c r="T279" s="15">
        <v>6.56</v>
      </c>
      <c r="U279" s="15">
        <f t="shared" si="57"/>
        <v>0</v>
      </c>
    </row>
    <row r="280" spans="1:21" x14ac:dyDescent="0.25">
      <c r="A280" s="1"/>
      <c r="B280" s="98"/>
      <c r="C280" s="9" t="s">
        <v>10</v>
      </c>
      <c r="D280" s="9"/>
      <c r="E280" s="53" t="s">
        <v>9</v>
      </c>
      <c r="F280" s="8"/>
      <c r="G280" s="8"/>
      <c r="H280" s="83" t="s">
        <v>116</v>
      </c>
      <c r="I280" s="9"/>
      <c r="J280" s="10">
        <f>SUM(J249:J279)</f>
        <v>0</v>
      </c>
      <c r="K280" s="10">
        <f t="shared" ref="K280:S280" si="58">SUM(K267:K279)</f>
        <v>0</v>
      </c>
      <c r="L280" s="10">
        <f t="shared" si="58"/>
        <v>0</v>
      </c>
      <c r="M280" s="10">
        <f t="shared" si="58"/>
        <v>0</v>
      </c>
      <c r="N280" s="10">
        <f t="shared" si="58"/>
        <v>0</v>
      </c>
      <c r="O280" s="10">
        <f t="shared" si="58"/>
        <v>0</v>
      </c>
      <c r="P280" s="10">
        <f t="shared" si="58"/>
        <v>0</v>
      </c>
      <c r="Q280" s="10">
        <f t="shared" si="58"/>
        <v>0</v>
      </c>
      <c r="R280" s="10">
        <f t="shared" si="58"/>
        <v>0</v>
      </c>
      <c r="S280" s="10">
        <f t="shared" si="58"/>
        <v>0</v>
      </c>
      <c r="T280" s="10"/>
      <c r="U280" s="23">
        <f>SUM(U267:U279)</f>
        <v>0</v>
      </c>
    </row>
    <row r="281" spans="1:21" x14ac:dyDescent="0.25">
      <c r="A281" s="1"/>
      <c r="B281" s="99"/>
      <c r="C281" s="14"/>
      <c r="D281" s="14"/>
      <c r="E281" s="16"/>
      <c r="F281" s="16" t="s">
        <v>13</v>
      </c>
      <c r="G281" s="16" t="s">
        <v>13</v>
      </c>
      <c r="H281" s="84"/>
      <c r="I281" s="13">
        <f>SUM(I280)</f>
        <v>0</v>
      </c>
      <c r="J281" s="13">
        <f t="shared" ref="J281" si="59">SUM(J280)</f>
        <v>0</v>
      </c>
      <c r="K281" s="17">
        <f t="shared" ref="K281:U281" si="60">SUM(K280,K266)</f>
        <v>60</v>
      </c>
      <c r="L281" s="17">
        <f t="shared" si="60"/>
        <v>120</v>
      </c>
      <c r="M281" s="17">
        <f t="shared" si="60"/>
        <v>180</v>
      </c>
      <c r="N281" s="17">
        <f t="shared" si="60"/>
        <v>180</v>
      </c>
      <c r="O281" s="17">
        <f t="shared" si="60"/>
        <v>60</v>
      </c>
      <c r="P281" s="17">
        <f t="shared" si="60"/>
        <v>0</v>
      </c>
      <c r="Q281" s="17">
        <f t="shared" si="60"/>
        <v>0</v>
      </c>
      <c r="R281" s="17">
        <f t="shared" si="60"/>
        <v>0</v>
      </c>
      <c r="S281" s="17">
        <f t="shared" si="60"/>
        <v>600</v>
      </c>
      <c r="T281" s="13">
        <f t="shared" si="60"/>
        <v>0</v>
      </c>
      <c r="U281" s="24">
        <f t="shared" si="60"/>
        <v>3638</v>
      </c>
    </row>
    <row r="282" spans="1:21" ht="13.5" customHeight="1" x14ac:dyDescent="0.25">
      <c r="A282" s="1"/>
      <c r="B282" s="3"/>
      <c r="C282" s="1"/>
      <c r="D282" s="1"/>
      <c r="E282" s="51"/>
      <c r="F282" s="1"/>
      <c r="G282" s="1"/>
      <c r="H282" s="8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x14ac:dyDescent="0.25">
      <c r="A283" s="1"/>
      <c r="B283" s="4" t="s">
        <v>12</v>
      </c>
      <c r="C283" s="5" t="s">
        <v>1</v>
      </c>
      <c r="D283" s="5" t="s">
        <v>16</v>
      </c>
      <c r="E283" s="52" t="s">
        <v>89</v>
      </c>
      <c r="F283" s="4" t="s">
        <v>0</v>
      </c>
      <c r="G283" s="4" t="s">
        <v>31</v>
      </c>
      <c r="H283" s="82" t="s">
        <v>2</v>
      </c>
      <c r="I283" s="5" t="s">
        <v>15</v>
      </c>
      <c r="J283" s="5" t="s">
        <v>3</v>
      </c>
      <c r="K283" s="5" t="s">
        <v>4</v>
      </c>
      <c r="L283" s="5" t="s">
        <v>5</v>
      </c>
      <c r="M283" s="5" t="s">
        <v>6</v>
      </c>
      <c r="N283" s="5" t="s">
        <v>7</v>
      </c>
      <c r="O283" s="5" t="s">
        <v>8</v>
      </c>
      <c r="P283" s="5" t="s">
        <v>25</v>
      </c>
      <c r="Q283" s="5" t="s">
        <v>26</v>
      </c>
      <c r="R283" s="5" t="s">
        <v>27</v>
      </c>
      <c r="S283" s="6" t="s">
        <v>9</v>
      </c>
      <c r="T283" s="95" t="s">
        <v>30</v>
      </c>
      <c r="U283" s="6" t="s">
        <v>29</v>
      </c>
    </row>
    <row r="284" spans="1:21" ht="14.4" customHeight="1" x14ac:dyDescent="0.25">
      <c r="A284" s="1"/>
      <c r="B284" s="97" t="s">
        <v>69</v>
      </c>
      <c r="C284" s="102" t="s">
        <v>117</v>
      </c>
      <c r="D284" s="102" t="s">
        <v>74</v>
      </c>
      <c r="E284" s="52">
        <v>506896</v>
      </c>
      <c r="F284" s="12" t="s">
        <v>50</v>
      </c>
      <c r="G284" s="12" t="s">
        <v>105</v>
      </c>
      <c r="H284" s="104">
        <v>44475</v>
      </c>
      <c r="I284" s="7"/>
      <c r="J284" s="6"/>
      <c r="K284" s="6">
        <v>31</v>
      </c>
      <c r="L284" s="6">
        <v>151</v>
      </c>
      <c r="M284" s="6">
        <v>153</v>
      </c>
      <c r="N284" s="6">
        <v>112</v>
      </c>
      <c r="O284" s="6">
        <v>50</v>
      </c>
      <c r="P284" s="6"/>
      <c r="Q284" s="6"/>
      <c r="R284" s="6"/>
      <c r="S284" s="6">
        <f>SUM(K284:R284)</f>
        <v>497</v>
      </c>
      <c r="T284" s="15">
        <v>5.6</v>
      </c>
      <c r="U284" s="15">
        <f>T284*S284</f>
        <v>2783.2</v>
      </c>
    </row>
    <row r="285" spans="1:21" x14ac:dyDescent="0.25">
      <c r="A285" s="1"/>
      <c r="B285" s="98"/>
      <c r="C285" s="101"/>
      <c r="D285" s="103"/>
      <c r="E285" s="52">
        <v>506896</v>
      </c>
      <c r="F285" s="4" t="s">
        <v>51</v>
      </c>
      <c r="G285" s="12" t="s">
        <v>103</v>
      </c>
      <c r="H285" s="105"/>
      <c r="I285" s="7"/>
      <c r="J285" s="6"/>
      <c r="K285" s="6"/>
      <c r="L285" s="6"/>
      <c r="M285" s="6"/>
      <c r="N285" s="6"/>
      <c r="O285" s="6"/>
      <c r="P285" s="6"/>
      <c r="Q285" s="6"/>
      <c r="R285" s="6"/>
      <c r="S285" s="6">
        <f t="shared" ref="S285:S300" si="61">SUM(K285:R285)</f>
        <v>0</v>
      </c>
      <c r="T285" s="15">
        <v>5.84</v>
      </c>
      <c r="U285" s="15">
        <f t="shared" ref="U285:U300" si="62">T285*S285</f>
        <v>0</v>
      </c>
    </row>
    <row r="286" spans="1:21" x14ac:dyDescent="0.25">
      <c r="A286" s="1"/>
      <c r="B286" s="98"/>
      <c r="C286" s="101"/>
      <c r="D286" s="103"/>
      <c r="E286" s="52">
        <v>506896</v>
      </c>
      <c r="F286" s="4" t="s">
        <v>52</v>
      </c>
      <c r="G286" s="12" t="s">
        <v>76</v>
      </c>
      <c r="H286" s="105"/>
      <c r="I286" s="7"/>
      <c r="J286" s="6"/>
      <c r="K286" s="6"/>
      <c r="L286" s="6"/>
      <c r="M286" s="6"/>
      <c r="N286" s="6"/>
      <c r="O286" s="6"/>
      <c r="P286" s="6"/>
      <c r="Q286" s="6"/>
      <c r="R286" s="6"/>
      <c r="S286" s="6">
        <f t="shared" si="61"/>
        <v>0</v>
      </c>
      <c r="T286" s="15">
        <v>6.9</v>
      </c>
      <c r="U286" s="15">
        <f t="shared" si="62"/>
        <v>0</v>
      </c>
    </row>
    <row r="287" spans="1:21" x14ac:dyDescent="0.25">
      <c r="A287" s="1"/>
      <c r="B287" s="98"/>
      <c r="C287" s="101"/>
      <c r="D287" s="103"/>
      <c r="E287" s="52">
        <v>506896</v>
      </c>
      <c r="F287" s="4" t="s">
        <v>53</v>
      </c>
      <c r="G287" s="12" t="s">
        <v>104</v>
      </c>
      <c r="H287" s="105"/>
      <c r="I287" s="7"/>
      <c r="J287" s="6"/>
      <c r="K287" s="6">
        <v>66</v>
      </c>
      <c r="L287" s="6">
        <v>314</v>
      </c>
      <c r="M287" s="6">
        <v>320</v>
      </c>
      <c r="N287" s="6">
        <v>234</v>
      </c>
      <c r="O287" s="6">
        <v>104</v>
      </c>
      <c r="P287" s="6"/>
      <c r="Q287" s="6"/>
      <c r="R287" s="6"/>
      <c r="S287" s="6">
        <f t="shared" si="61"/>
        <v>1038</v>
      </c>
      <c r="T287" s="15">
        <v>5.6</v>
      </c>
      <c r="U287" s="15">
        <f t="shared" si="62"/>
        <v>5812.7999999999993</v>
      </c>
    </row>
    <row r="288" spans="1:21" x14ac:dyDescent="0.25">
      <c r="A288" s="1"/>
      <c r="B288" s="98"/>
      <c r="C288" s="101"/>
      <c r="D288" s="103"/>
      <c r="E288" s="52">
        <v>506896</v>
      </c>
      <c r="F288" s="4" t="s">
        <v>54</v>
      </c>
      <c r="G288" s="12" t="s">
        <v>77</v>
      </c>
      <c r="H288" s="106"/>
      <c r="I288" s="7"/>
      <c r="J288" s="6"/>
      <c r="K288" s="6">
        <v>21</v>
      </c>
      <c r="L288" s="6">
        <v>100</v>
      </c>
      <c r="M288" s="6">
        <v>102</v>
      </c>
      <c r="N288" s="6">
        <v>74</v>
      </c>
      <c r="O288" s="6">
        <v>33</v>
      </c>
      <c r="P288" s="6"/>
      <c r="Q288" s="6"/>
      <c r="R288" s="6"/>
      <c r="S288" s="6">
        <f t="shared" si="61"/>
        <v>330</v>
      </c>
      <c r="T288" s="15">
        <v>7.15</v>
      </c>
      <c r="U288" s="15">
        <f t="shared" si="62"/>
        <v>2359.5</v>
      </c>
    </row>
    <row r="289" spans="1:21" x14ac:dyDescent="0.25">
      <c r="A289" s="1"/>
      <c r="B289" s="98"/>
      <c r="C289" s="101"/>
      <c r="D289" s="103"/>
      <c r="E289" s="52">
        <v>506896</v>
      </c>
      <c r="F289" s="4" t="s">
        <v>55</v>
      </c>
      <c r="G289" s="12" t="s">
        <v>106</v>
      </c>
      <c r="H289" s="106"/>
      <c r="I289" s="7"/>
      <c r="J289" s="6"/>
      <c r="K289" s="6"/>
      <c r="L289" s="6"/>
      <c r="M289" s="6"/>
      <c r="N289" s="6"/>
      <c r="O289" s="6"/>
      <c r="P289" s="6"/>
      <c r="Q289" s="6"/>
      <c r="R289" s="6"/>
      <c r="S289" s="6">
        <f t="shared" si="61"/>
        <v>0</v>
      </c>
      <c r="T289" s="15">
        <v>5.84</v>
      </c>
      <c r="U289" s="15">
        <f t="shared" si="62"/>
        <v>0</v>
      </c>
    </row>
    <row r="290" spans="1:21" x14ac:dyDescent="0.25">
      <c r="A290" s="1"/>
      <c r="B290" s="98"/>
      <c r="C290" s="101"/>
      <c r="D290" s="103"/>
      <c r="E290" s="52">
        <v>506896</v>
      </c>
      <c r="F290" s="4" t="s">
        <v>56</v>
      </c>
      <c r="G290" s="12" t="s">
        <v>75</v>
      </c>
      <c r="H290" s="106"/>
      <c r="I290" s="7"/>
      <c r="J290" s="6"/>
      <c r="K290" s="6"/>
      <c r="L290" s="6"/>
      <c r="M290" s="6"/>
      <c r="N290" s="6"/>
      <c r="O290" s="6"/>
      <c r="P290" s="6"/>
      <c r="Q290" s="6"/>
      <c r="R290" s="6"/>
      <c r="S290" s="6">
        <f t="shared" si="61"/>
        <v>0</v>
      </c>
      <c r="T290" s="15">
        <v>6.9</v>
      </c>
      <c r="U290" s="15">
        <f t="shared" si="62"/>
        <v>0</v>
      </c>
    </row>
    <row r="291" spans="1:21" x14ac:dyDescent="0.25">
      <c r="A291" s="1"/>
      <c r="B291" s="98"/>
      <c r="C291" s="101"/>
      <c r="D291" s="103"/>
      <c r="E291" s="52">
        <v>507209</v>
      </c>
      <c r="F291" s="4" t="s">
        <v>57</v>
      </c>
      <c r="G291" s="12" t="s">
        <v>81</v>
      </c>
      <c r="H291" s="106"/>
      <c r="I291" s="7"/>
      <c r="J291" s="6"/>
      <c r="K291" s="6"/>
      <c r="L291" s="6"/>
      <c r="M291" s="6"/>
      <c r="N291" s="6"/>
      <c r="O291" s="6"/>
      <c r="P291" s="6"/>
      <c r="Q291" s="6"/>
      <c r="R291" s="6"/>
      <c r="S291" s="6">
        <f t="shared" si="61"/>
        <v>0</v>
      </c>
      <c r="T291" s="15">
        <v>5.82</v>
      </c>
      <c r="U291" s="15">
        <f t="shared" si="62"/>
        <v>0</v>
      </c>
    </row>
    <row r="292" spans="1:21" x14ac:dyDescent="0.25">
      <c r="A292" s="1"/>
      <c r="B292" s="98"/>
      <c r="C292" s="101"/>
      <c r="D292" s="103"/>
      <c r="E292" s="52">
        <v>507209</v>
      </c>
      <c r="F292" s="4" t="s">
        <v>58</v>
      </c>
      <c r="G292" s="12" t="s">
        <v>84</v>
      </c>
      <c r="H292" s="106"/>
      <c r="I292" s="7"/>
      <c r="J292" s="6"/>
      <c r="K292" s="6">
        <v>17</v>
      </c>
      <c r="L292" s="6">
        <v>82</v>
      </c>
      <c r="M292" s="6">
        <v>84</v>
      </c>
      <c r="N292" s="6">
        <v>61</v>
      </c>
      <c r="O292" s="6">
        <v>27</v>
      </c>
      <c r="P292" s="6"/>
      <c r="Q292" s="6"/>
      <c r="R292" s="6"/>
      <c r="S292" s="6">
        <f t="shared" si="61"/>
        <v>271</v>
      </c>
      <c r="T292" s="15">
        <v>6.45</v>
      </c>
      <c r="U292" s="15">
        <f t="shared" si="62"/>
        <v>1747.95</v>
      </c>
    </row>
    <row r="293" spans="1:21" x14ac:dyDescent="0.25">
      <c r="A293" s="1"/>
      <c r="B293" s="98"/>
      <c r="C293" s="101"/>
      <c r="D293" s="103"/>
      <c r="E293" s="52">
        <v>507209</v>
      </c>
      <c r="F293" s="4" t="s">
        <v>59</v>
      </c>
      <c r="G293" s="12" t="s">
        <v>83</v>
      </c>
      <c r="H293" s="106"/>
      <c r="I293" s="7"/>
      <c r="J293" s="6"/>
      <c r="K293" s="6"/>
      <c r="L293" s="6"/>
      <c r="M293" s="6"/>
      <c r="N293" s="6"/>
      <c r="O293" s="6"/>
      <c r="P293" s="6"/>
      <c r="Q293" s="6"/>
      <c r="R293" s="6"/>
      <c r="S293" s="6">
        <f t="shared" si="61"/>
        <v>0</v>
      </c>
      <c r="T293" s="15">
        <v>5.82</v>
      </c>
      <c r="U293" s="15">
        <f t="shared" si="62"/>
        <v>0</v>
      </c>
    </row>
    <row r="294" spans="1:21" x14ac:dyDescent="0.25">
      <c r="A294" s="1"/>
      <c r="B294" s="98"/>
      <c r="C294" s="101"/>
      <c r="D294" s="103"/>
      <c r="E294" s="52">
        <v>507209</v>
      </c>
      <c r="F294" s="4" t="s">
        <v>61</v>
      </c>
      <c r="G294" s="12" t="s">
        <v>78</v>
      </c>
      <c r="H294" s="106"/>
      <c r="I294" s="7"/>
      <c r="J294" s="6"/>
      <c r="K294" s="6">
        <v>18</v>
      </c>
      <c r="L294" s="6">
        <v>85</v>
      </c>
      <c r="M294" s="6">
        <v>86</v>
      </c>
      <c r="N294" s="6">
        <v>63</v>
      </c>
      <c r="O294" s="6">
        <v>28</v>
      </c>
      <c r="P294" s="6"/>
      <c r="Q294" s="6"/>
      <c r="R294" s="6"/>
      <c r="S294" s="6">
        <f t="shared" si="61"/>
        <v>280</v>
      </c>
      <c r="T294" s="15">
        <v>5.9</v>
      </c>
      <c r="U294" s="15">
        <f t="shared" si="62"/>
        <v>1652</v>
      </c>
    </row>
    <row r="295" spans="1:21" x14ac:dyDescent="0.25">
      <c r="A295" s="1"/>
      <c r="B295" s="98"/>
      <c r="C295" s="101"/>
      <c r="D295" s="103"/>
      <c r="E295" s="52">
        <v>507209</v>
      </c>
      <c r="F295" s="4" t="s">
        <v>70</v>
      </c>
      <c r="G295" s="12" t="s">
        <v>85</v>
      </c>
      <c r="H295" s="106"/>
      <c r="I295" s="7"/>
      <c r="J295" s="6"/>
      <c r="K295" s="6"/>
      <c r="L295" s="6"/>
      <c r="M295" s="6"/>
      <c r="N295" s="6"/>
      <c r="O295" s="6"/>
      <c r="P295" s="6"/>
      <c r="Q295" s="6"/>
      <c r="R295" s="6"/>
      <c r="S295" s="6">
        <f t="shared" si="61"/>
        <v>0</v>
      </c>
      <c r="T295" s="15">
        <v>5.95</v>
      </c>
      <c r="U295" s="15">
        <f t="shared" si="62"/>
        <v>0</v>
      </c>
    </row>
    <row r="296" spans="1:21" x14ac:dyDescent="0.25">
      <c r="A296" s="1"/>
      <c r="B296" s="98"/>
      <c r="C296" s="101"/>
      <c r="D296" s="103"/>
      <c r="E296" s="52">
        <v>507209</v>
      </c>
      <c r="F296" s="4" t="s">
        <v>62</v>
      </c>
      <c r="G296" s="12" t="s">
        <v>79</v>
      </c>
      <c r="H296" s="106"/>
      <c r="I296" s="7"/>
      <c r="J296" s="6"/>
      <c r="K296" s="6"/>
      <c r="L296" s="6"/>
      <c r="M296" s="6"/>
      <c r="N296" s="6"/>
      <c r="O296" s="6"/>
      <c r="P296" s="6"/>
      <c r="Q296" s="6"/>
      <c r="R296" s="6"/>
      <c r="S296" s="6">
        <f t="shared" si="61"/>
        <v>0</v>
      </c>
      <c r="T296" s="15">
        <v>5.82</v>
      </c>
      <c r="U296" s="15">
        <f t="shared" si="62"/>
        <v>0</v>
      </c>
    </row>
    <row r="297" spans="1:21" x14ac:dyDescent="0.25">
      <c r="A297" s="1"/>
      <c r="B297" s="98"/>
      <c r="C297" s="101"/>
      <c r="D297" s="103"/>
      <c r="E297" s="52">
        <v>507209</v>
      </c>
      <c r="F297" s="4" t="s">
        <v>71</v>
      </c>
      <c r="G297" s="12" t="s">
        <v>86</v>
      </c>
      <c r="H297" s="106"/>
      <c r="I297" s="7"/>
      <c r="J297" s="6"/>
      <c r="K297" s="6"/>
      <c r="L297" s="6"/>
      <c r="M297" s="6"/>
      <c r="N297" s="6"/>
      <c r="O297" s="6"/>
      <c r="P297" s="6"/>
      <c r="Q297" s="6"/>
      <c r="R297" s="6"/>
      <c r="S297" s="6">
        <f t="shared" si="61"/>
        <v>0</v>
      </c>
      <c r="T297" s="15">
        <v>5.82</v>
      </c>
      <c r="U297" s="15">
        <f t="shared" si="62"/>
        <v>0</v>
      </c>
    </row>
    <row r="298" spans="1:21" x14ac:dyDescent="0.25">
      <c r="A298" s="1"/>
      <c r="B298" s="98"/>
      <c r="C298" s="101"/>
      <c r="D298" s="103"/>
      <c r="E298" s="52">
        <v>507209</v>
      </c>
      <c r="F298" s="4" t="s">
        <v>72</v>
      </c>
      <c r="G298" s="12" t="s">
        <v>80</v>
      </c>
      <c r="H298" s="106"/>
      <c r="I298" s="7"/>
      <c r="J298" s="6"/>
      <c r="K298" s="6"/>
      <c r="L298" s="6"/>
      <c r="M298" s="6"/>
      <c r="N298" s="6"/>
      <c r="O298" s="6"/>
      <c r="P298" s="6"/>
      <c r="Q298" s="6"/>
      <c r="R298" s="6"/>
      <c r="S298" s="6">
        <f t="shared" si="61"/>
        <v>0</v>
      </c>
      <c r="T298" s="15">
        <v>5.95</v>
      </c>
      <c r="U298" s="15">
        <f t="shared" si="62"/>
        <v>0</v>
      </c>
    </row>
    <row r="299" spans="1:21" x14ac:dyDescent="0.25">
      <c r="A299" s="1"/>
      <c r="B299" s="98"/>
      <c r="C299" s="101"/>
      <c r="D299" s="103"/>
      <c r="E299" s="52">
        <v>507209</v>
      </c>
      <c r="F299" s="4" t="s">
        <v>73</v>
      </c>
      <c r="G299" s="12" t="s">
        <v>82</v>
      </c>
      <c r="H299" s="106"/>
      <c r="I299" s="7"/>
      <c r="J299" s="6"/>
      <c r="K299" s="6"/>
      <c r="L299" s="6"/>
      <c r="M299" s="6"/>
      <c r="N299" s="6"/>
      <c r="O299" s="6"/>
      <c r="P299" s="6"/>
      <c r="Q299" s="6"/>
      <c r="R299" s="6"/>
      <c r="S299" s="6">
        <f t="shared" si="61"/>
        <v>0</v>
      </c>
      <c r="T299" s="15">
        <v>5.82</v>
      </c>
      <c r="U299" s="15">
        <f t="shared" si="62"/>
        <v>0</v>
      </c>
    </row>
    <row r="300" spans="1:21" x14ac:dyDescent="0.25">
      <c r="A300" s="1"/>
      <c r="B300" s="98"/>
      <c r="C300" s="101"/>
      <c r="D300" s="103"/>
      <c r="E300" s="52">
        <v>507209</v>
      </c>
      <c r="F300" s="4" t="s">
        <v>60</v>
      </c>
      <c r="G300" s="12" t="s">
        <v>87</v>
      </c>
      <c r="H300" s="106"/>
      <c r="I300" s="7"/>
      <c r="J300" s="6"/>
      <c r="K300" s="6"/>
      <c r="L300" s="6"/>
      <c r="M300" s="6"/>
      <c r="N300" s="6"/>
      <c r="O300" s="6"/>
      <c r="P300" s="6"/>
      <c r="Q300" s="6"/>
      <c r="R300" s="6"/>
      <c r="S300" s="6">
        <f t="shared" si="61"/>
        <v>0</v>
      </c>
      <c r="T300" s="15">
        <v>5.9</v>
      </c>
      <c r="U300" s="15">
        <f t="shared" si="62"/>
        <v>0</v>
      </c>
    </row>
    <row r="301" spans="1:21" x14ac:dyDescent="0.25">
      <c r="A301" s="1"/>
      <c r="B301" s="98"/>
      <c r="C301" s="101"/>
      <c r="D301" s="9"/>
      <c r="E301" s="53" t="s">
        <v>9</v>
      </c>
      <c r="F301" s="8"/>
      <c r="G301" s="8"/>
      <c r="H301" s="106"/>
      <c r="I301" s="9">
        <f>SUM(I290:I290)</f>
        <v>0</v>
      </c>
      <c r="J301" s="10"/>
      <c r="K301" s="10">
        <f>SUM(K284:K300)</f>
        <v>153</v>
      </c>
      <c r="L301" s="10">
        <f>SUM(L284:L300)</f>
        <v>732</v>
      </c>
      <c r="M301" s="10">
        <f>SUM(M284:M300)</f>
        <v>745</v>
      </c>
      <c r="N301" s="10">
        <f>SUM(N284:N300)</f>
        <v>544</v>
      </c>
      <c r="O301" s="10">
        <f>SUM(O284:O300)</f>
        <v>242</v>
      </c>
      <c r="P301" s="10">
        <f>SUM(P284:P291)</f>
        <v>0</v>
      </c>
      <c r="Q301" s="10">
        <f>SUM(Q284:Q291)</f>
        <v>0</v>
      </c>
      <c r="R301" s="10">
        <f>SUM(R284:R291)</f>
        <v>0</v>
      </c>
      <c r="S301" s="10">
        <f>SUM(S284:S300)</f>
        <v>2416</v>
      </c>
      <c r="T301" s="10"/>
      <c r="U301" s="23">
        <f>SUM(U284:U300)</f>
        <v>14355.45</v>
      </c>
    </row>
    <row r="302" spans="1:21" x14ac:dyDescent="0.25">
      <c r="A302" s="1"/>
      <c r="B302" s="98"/>
      <c r="C302" s="101"/>
      <c r="D302" s="102" t="s">
        <v>88</v>
      </c>
      <c r="E302" s="52">
        <v>529692</v>
      </c>
      <c r="F302" s="12" t="s">
        <v>50</v>
      </c>
      <c r="G302" s="12" t="s">
        <v>101</v>
      </c>
      <c r="H302" s="106"/>
      <c r="I302" s="7"/>
      <c r="J302" s="6"/>
      <c r="K302" s="6"/>
      <c r="L302" s="6"/>
      <c r="M302" s="6"/>
      <c r="N302" s="6"/>
      <c r="O302" s="6"/>
      <c r="P302" s="6"/>
      <c r="Q302" s="6"/>
      <c r="R302" s="6"/>
      <c r="S302" s="6">
        <f t="shared" ref="S302:S314" si="63">SUM(K302:R302)</f>
        <v>0</v>
      </c>
      <c r="T302" s="15">
        <v>6.03</v>
      </c>
      <c r="U302" s="15">
        <f t="shared" ref="U302:U314" si="64">T302*S302</f>
        <v>0</v>
      </c>
    </row>
    <row r="303" spans="1:21" x14ac:dyDescent="0.25">
      <c r="A303" s="1"/>
      <c r="B303" s="98"/>
      <c r="C303" s="101"/>
      <c r="D303" s="103"/>
      <c r="E303" s="52">
        <v>529692</v>
      </c>
      <c r="F303" s="4" t="s">
        <v>51</v>
      </c>
      <c r="G303" s="12" t="s">
        <v>98</v>
      </c>
      <c r="H303" s="106"/>
      <c r="I303" s="7"/>
      <c r="J303" s="6"/>
      <c r="K303" s="6"/>
      <c r="L303" s="6"/>
      <c r="M303" s="6"/>
      <c r="N303" s="6"/>
      <c r="O303" s="6"/>
      <c r="P303" s="6"/>
      <c r="Q303" s="6"/>
      <c r="R303" s="6"/>
      <c r="S303" s="6">
        <f t="shared" si="63"/>
        <v>0</v>
      </c>
      <c r="T303" s="15">
        <v>6.29</v>
      </c>
      <c r="U303" s="15">
        <f t="shared" si="64"/>
        <v>0</v>
      </c>
    </row>
    <row r="304" spans="1:21" x14ac:dyDescent="0.25">
      <c r="A304" s="1"/>
      <c r="B304" s="98"/>
      <c r="C304" s="101"/>
      <c r="D304" s="103"/>
      <c r="E304" s="52">
        <v>529692</v>
      </c>
      <c r="F304" s="4" t="s">
        <v>52</v>
      </c>
      <c r="G304" s="12" t="s">
        <v>97</v>
      </c>
      <c r="H304" s="106"/>
      <c r="I304" s="7"/>
      <c r="J304" s="6"/>
      <c r="K304" s="6"/>
      <c r="L304" s="6"/>
      <c r="M304" s="6"/>
      <c r="N304" s="6"/>
      <c r="O304" s="6"/>
      <c r="P304" s="6"/>
      <c r="Q304" s="6"/>
      <c r="R304" s="6"/>
      <c r="S304" s="6">
        <f t="shared" si="63"/>
        <v>0</v>
      </c>
      <c r="T304" s="15">
        <v>7.42</v>
      </c>
      <c r="U304" s="15">
        <f t="shared" si="64"/>
        <v>0</v>
      </c>
    </row>
    <row r="305" spans="1:21" x14ac:dyDescent="0.25">
      <c r="A305" s="1"/>
      <c r="B305" s="98"/>
      <c r="C305" s="101"/>
      <c r="D305" s="103"/>
      <c r="E305" s="52">
        <v>529692</v>
      </c>
      <c r="F305" s="4" t="s">
        <v>53</v>
      </c>
      <c r="G305" s="12" t="s">
        <v>100</v>
      </c>
      <c r="H305" s="106"/>
      <c r="I305" s="7"/>
      <c r="J305" s="6"/>
      <c r="K305" s="6"/>
      <c r="L305" s="6"/>
      <c r="M305" s="6"/>
      <c r="N305" s="6"/>
      <c r="O305" s="6"/>
      <c r="P305" s="6"/>
      <c r="Q305" s="6"/>
      <c r="R305" s="6"/>
      <c r="S305" s="6">
        <f t="shared" si="63"/>
        <v>0</v>
      </c>
      <c r="T305" s="15">
        <v>6.03</v>
      </c>
      <c r="U305" s="15">
        <f t="shared" si="64"/>
        <v>0</v>
      </c>
    </row>
    <row r="306" spans="1:21" x14ac:dyDescent="0.25">
      <c r="A306" s="1"/>
      <c r="B306" s="98"/>
      <c r="C306" s="101"/>
      <c r="D306" s="103"/>
      <c r="E306" s="52">
        <v>529692</v>
      </c>
      <c r="F306" s="4" t="s">
        <v>54</v>
      </c>
      <c r="G306" s="12" t="s">
        <v>99</v>
      </c>
      <c r="H306" s="106"/>
      <c r="I306" s="7"/>
      <c r="J306" s="6"/>
      <c r="K306" s="6"/>
      <c r="L306" s="6"/>
      <c r="M306" s="6"/>
      <c r="N306" s="6"/>
      <c r="O306" s="6"/>
      <c r="P306" s="6"/>
      <c r="Q306" s="6"/>
      <c r="R306" s="6"/>
      <c r="S306" s="6">
        <f t="shared" si="63"/>
        <v>0</v>
      </c>
      <c r="T306" s="15">
        <v>7.63</v>
      </c>
      <c r="U306" s="15">
        <f t="shared" si="64"/>
        <v>0</v>
      </c>
    </row>
    <row r="307" spans="1:21" x14ac:dyDescent="0.25">
      <c r="A307" s="1"/>
      <c r="B307" s="98"/>
      <c r="C307" s="101"/>
      <c r="D307" s="103"/>
      <c r="E307" s="52">
        <v>529692</v>
      </c>
      <c r="F307" s="4" t="s">
        <v>55</v>
      </c>
      <c r="G307" s="12" t="s">
        <v>102</v>
      </c>
      <c r="H307" s="106"/>
      <c r="I307" s="7"/>
      <c r="J307" s="6"/>
      <c r="K307" s="6"/>
      <c r="L307" s="6"/>
      <c r="M307" s="6"/>
      <c r="N307" s="6"/>
      <c r="O307" s="6"/>
      <c r="P307" s="6"/>
      <c r="Q307" s="6"/>
      <c r="R307" s="6"/>
      <c r="S307" s="6">
        <f t="shared" si="63"/>
        <v>0</v>
      </c>
      <c r="T307" s="15">
        <v>6.29</v>
      </c>
      <c r="U307" s="15">
        <f t="shared" si="64"/>
        <v>0</v>
      </c>
    </row>
    <row r="308" spans="1:21" x14ac:dyDescent="0.25">
      <c r="A308" s="1"/>
      <c r="B308" s="98"/>
      <c r="C308" s="101"/>
      <c r="D308" s="103"/>
      <c r="E308" s="52">
        <v>529692</v>
      </c>
      <c r="F308" s="4" t="s">
        <v>56</v>
      </c>
      <c r="G308" s="12" t="s">
        <v>96</v>
      </c>
      <c r="H308" s="106"/>
      <c r="I308" s="7"/>
      <c r="J308" s="6"/>
      <c r="K308" s="6"/>
      <c r="L308" s="6"/>
      <c r="M308" s="6"/>
      <c r="N308" s="6"/>
      <c r="O308" s="6"/>
      <c r="P308" s="6"/>
      <c r="Q308" s="6"/>
      <c r="R308" s="6"/>
      <c r="S308" s="6">
        <f t="shared" si="63"/>
        <v>0</v>
      </c>
      <c r="T308" s="15">
        <v>7.4</v>
      </c>
      <c r="U308" s="15">
        <f t="shared" si="64"/>
        <v>0</v>
      </c>
    </row>
    <row r="309" spans="1:21" x14ac:dyDescent="0.25">
      <c r="A309" s="1"/>
      <c r="B309" s="98"/>
      <c r="C309" s="101"/>
      <c r="D309" s="103"/>
      <c r="E309" s="52">
        <v>529688</v>
      </c>
      <c r="F309" s="4" t="s">
        <v>92</v>
      </c>
      <c r="G309" s="12" t="s">
        <v>93</v>
      </c>
      <c r="H309" s="106"/>
      <c r="I309" s="7"/>
      <c r="J309" s="6"/>
      <c r="K309" s="6"/>
      <c r="L309" s="6"/>
      <c r="M309" s="6"/>
      <c r="N309" s="6"/>
      <c r="O309" s="6"/>
      <c r="P309" s="6"/>
      <c r="Q309" s="6"/>
      <c r="R309" s="6"/>
      <c r="S309" s="6">
        <f t="shared" si="63"/>
        <v>0</v>
      </c>
      <c r="T309" s="15">
        <v>6.27</v>
      </c>
      <c r="U309" s="15">
        <f t="shared" si="64"/>
        <v>0</v>
      </c>
    </row>
    <row r="310" spans="1:21" x14ac:dyDescent="0.25">
      <c r="A310" s="1"/>
      <c r="B310" s="98"/>
      <c r="C310" s="101"/>
      <c r="D310" s="103"/>
      <c r="E310" s="52">
        <v>529688</v>
      </c>
      <c r="F310" s="4" t="s">
        <v>58</v>
      </c>
      <c r="G310" s="12" t="s">
        <v>95</v>
      </c>
      <c r="H310" s="106"/>
      <c r="I310" s="7"/>
      <c r="J310" s="6"/>
      <c r="K310" s="6"/>
      <c r="L310" s="6"/>
      <c r="M310" s="6"/>
      <c r="N310" s="6"/>
      <c r="O310" s="6"/>
      <c r="P310" s="6"/>
      <c r="Q310" s="6"/>
      <c r="R310" s="6"/>
      <c r="S310" s="6">
        <f t="shared" si="63"/>
        <v>0</v>
      </c>
      <c r="T310" s="15">
        <v>6.95</v>
      </c>
      <c r="U310" s="15">
        <f t="shared" si="64"/>
        <v>0</v>
      </c>
    </row>
    <row r="311" spans="1:21" x14ac:dyDescent="0.25">
      <c r="A311" s="1"/>
      <c r="B311" s="98"/>
      <c r="C311" s="101"/>
      <c r="D311" s="103"/>
      <c r="E311" s="52">
        <v>529688</v>
      </c>
      <c r="F311" s="4" t="s">
        <v>59</v>
      </c>
      <c r="G311" s="12" t="s">
        <v>94</v>
      </c>
      <c r="H311" s="106"/>
      <c r="I311" s="7"/>
      <c r="J311" s="6"/>
      <c r="K311" s="6"/>
      <c r="L311" s="6"/>
      <c r="M311" s="6"/>
      <c r="N311" s="6"/>
      <c r="O311" s="6"/>
      <c r="P311" s="6"/>
      <c r="Q311" s="6"/>
      <c r="R311" s="6"/>
      <c r="S311" s="6">
        <f t="shared" si="63"/>
        <v>0</v>
      </c>
      <c r="T311" s="15">
        <v>6.27</v>
      </c>
      <c r="U311" s="15">
        <f t="shared" si="64"/>
        <v>0</v>
      </c>
    </row>
    <row r="312" spans="1:21" x14ac:dyDescent="0.25">
      <c r="A312" s="1"/>
      <c r="B312" s="98"/>
      <c r="C312" s="101"/>
      <c r="D312" s="103"/>
      <c r="E312" s="52">
        <v>529688</v>
      </c>
      <c r="F312" s="4" t="s">
        <v>61</v>
      </c>
      <c r="G312" s="12" t="s">
        <v>90</v>
      </c>
      <c r="H312" s="106"/>
      <c r="I312" s="7"/>
      <c r="J312" s="6"/>
      <c r="K312" s="6"/>
      <c r="L312" s="6"/>
      <c r="M312" s="6"/>
      <c r="N312" s="6"/>
      <c r="O312" s="6"/>
      <c r="P312" s="6"/>
      <c r="Q312" s="6"/>
      <c r="R312" s="6"/>
      <c r="S312" s="6">
        <f t="shared" si="63"/>
        <v>0</v>
      </c>
      <c r="T312" s="15">
        <v>6.35</v>
      </c>
      <c r="U312" s="15">
        <f t="shared" si="64"/>
        <v>0</v>
      </c>
    </row>
    <row r="313" spans="1:21" x14ac:dyDescent="0.25">
      <c r="A313" s="1"/>
      <c r="B313" s="98"/>
      <c r="C313" s="101"/>
      <c r="D313" s="103"/>
      <c r="E313" s="52">
        <v>529688</v>
      </c>
      <c r="F313" s="4" t="s">
        <v>70</v>
      </c>
      <c r="G313" s="12" t="s">
        <v>107</v>
      </c>
      <c r="H313" s="106"/>
      <c r="I313" s="7"/>
      <c r="J313" s="6"/>
      <c r="K313" s="6"/>
      <c r="L313" s="6"/>
      <c r="M313" s="6"/>
      <c r="N313" s="6"/>
      <c r="O313" s="6"/>
      <c r="P313" s="6"/>
      <c r="Q313" s="6"/>
      <c r="R313" s="6"/>
      <c r="S313" s="6">
        <f t="shared" si="63"/>
        <v>0</v>
      </c>
      <c r="T313" s="15"/>
      <c r="U313" s="15">
        <f t="shared" si="64"/>
        <v>0</v>
      </c>
    </row>
    <row r="314" spans="1:21" x14ac:dyDescent="0.25">
      <c r="A314" s="1"/>
      <c r="B314" s="98"/>
      <c r="C314" s="101"/>
      <c r="D314" s="103"/>
      <c r="E314" s="52">
        <v>529688</v>
      </c>
      <c r="F314" s="4" t="s">
        <v>62</v>
      </c>
      <c r="G314" s="12" t="s">
        <v>91</v>
      </c>
      <c r="H314" s="106"/>
      <c r="I314" s="7"/>
      <c r="J314" s="6"/>
      <c r="K314" s="6"/>
      <c r="L314" s="6"/>
      <c r="M314" s="6"/>
      <c r="N314" s="6"/>
      <c r="O314" s="6"/>
      <c r="P314" s="6"/>
      <c r="Q314" s="6"/>
      <c r="R314" s="6"/>
      <c r="S314" s="6">
        <f t="shared" si="63"/>
        <v>0</v>
      </c>
      <c r="T314" s="15">
        <v>6.27</v>
      </c>
      <c r="U314" s="15">
        <f t="shared" si="64"/>
        <v>0</v>
      </c>
    </row>
    <row r="315" spans="1:21" x14ac:dyDescent="0.25">
      <c r="A315" s="1"/>
      <c r="B315" s="98"/>
      <c r="C315" s="9" t="s">
        <v>10</v>
      </c>
      <c r="D315" s="9"/>
      <c r="E315" s="53" t="s">
        <v>9</v>
      </c>
      <c r="F315" s="8"/>
      <c r="G315" s="8"/>
      <c r="H315" s="83" t="s">
        <v>118</v>
      </c>
      <c r="I315" s="9"/>
      <c r="J315" s="10">
        <f>SUM(J284:J314)</f>
        <v>0</v>
      </c>
      <c r="K315" s="10">
        <f t="shared" ref="K315:S315" si="65">SUM(K302:K314)</f>
        <v>0</v>
      </c>
      <c r="L315" s="10">
        <f t="shared" si="65"/>
        <v>0</v>
      </c>
      <c r="M315" s="10">
        <f t="shared" si="65"/>
        <v>0</v>
      </c>
      <c r="N315" s="10">
        <f t="shared" si="65"/>
        <v>0</v>
      </c>
      <c r="O315" s="10">
        <f t="shared" si="65"/>
        <v>0</v>
      </c>
      <c r="P315" s="10">
        <f t="shared" si="65"/>
        <v>0</v>
      </c>
      <c r="Q315" s="10">
        <f t="shared" si="65"/>
        <v>0</v>
      </c>
      <c r="R315" s="10">
        <f t="shared" si="65"/>
        <v>0</v>
      </c>
      <c r="S315" s="10">
        <f t="shared" si="65"/>
        <v>0</v>
      </c>
      <c r="T315" s="10"/>
      <c r="U315" s="23">
        <f>SUM(U302:U314)</f>
        <v>0</v>
      </c>
    </row>
    <row r="316" spans="1:21" x14ac:dyDescent="0.25">
      <c r="A316" s="1"/>
      <c r="B316" s="99"/>
      <c r="C316" s="14"/>
      <c r="D316" s="14"/>
      <c r="E316" s="16"/>
      <c r="F316" s="16" t="s">
        <v>13</v>
      </c>
      <c r="G316" s="16" t="s">
        <v>13</v>
      </c>
      <c r="H316" s="84"/>
      <c r="I316" s="13">
        <f>SUM(I315)</f>
        <v>0</v>
      </c>
      <c r="J316" s="13">
        <f t="shared" ref="J316" si="66">SUM(J315)</f>
        <v>0</v>
      </c>
      <c r="K316" s="17">
        <f t="shared" ref="K316:U316" si="67">SUM(K315,K301)</f>
        <v>153</v>
      </c>
      <c r="L316" s="17">
        <f t="shared" si="67"/>
        <v>732</v>
      </c>
      <c r="M316" s="17">
        <f t="shared" si="67"/>
        <v>745</v>
      </c>
      <c r="N316" s="17">
        <f t="shared" si="67"/>
        <v>544</v>
      </c>
      <c r="O316" s="17">
        <f t="shared" si="67"/>
        <v>242</v>
      </c>
      <c r="P316" s="17">
        <f t="shared" si="67"/>
        <v>0</v>
      </c>
      <c r="Q316" s="17">
        <f t="shared" si="67"/>
        <v>0</v>
      </c>
      <c r="R316" s="17">
        <f t="shared" si="67"/>
        <v>0</v>
      </c>
      <c r="S316" s="17">
        <f t="shared" si="67"/>
        <v>2416</v>
      </c>
      <c r="T316" s="13">
        <f t="shared" si="67"/>
        <v>0</v>
      </c>
      <c r="U316" s="24">
        <f t="shared" si="67"/>
        <v>14355.45</v>
      </c>
    </row>
    <row r="317" spans="1:21" s="31" customFormat="1" x14ac:dyDescent="0.25">
      <c r="A317" s="25"/>
      <c r="B317" s="26"/>
      <c r="C317" s="27"/>
      <c r="D317" s="27"/>
      <c r="E317" s="26"/>
      <c r="F317" s="26"/>
      <c r="G317" s="26"/>
      <c r="H317" s="85"/>
      <c r="I317" s="28"/>
      <c r="J317" s="28"/>
      <c r="K317" s="29"/>
      <c r="L317" s="29"/>
      <c r="M317" s="29"/>
      <c r="N317" s="29"/>
      <c r="O317" s="29"/>
      <c r="P317" s="29"/>
      <c r="Q317" s="29"/>
      <c r="R317" s="29"/>
      <c r="S317" s="29"/>
      <c r="T317" s="28"/>
      <c r="U317" s="30"/>
    </row>
    <row r="318" spans="1:21" ht="13.5" customHeight="1" x14ac:dyDescent="0.25">
      <c r="A318" s="1"/>
      <c r="B318" s="3" t="s">
        <v>109</v>
      </c>
      <c r="C318" s="1"/>
      <c r="D318" s="1"/>
      <c r="E318" s="51"/>
      <c r="F318" s="1"/>
      <c r="G318" s="1"/>
      <c r="H318" s="8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x14ac:dyDescent="0.25">
      <c r="A319" s="1"/>
      <c r="B319" s="32" t="s">
        <v>12</v>
      </c>
      <c r="C319" s="33" t="s">
        <v>1</v>
      </c>
      <c r="D319" s="33" t="s">
        <v>16</v>
      </c>
      <c r="E319" s="41" t="s">
        <v>89</v>
      </c>
      <c r="F319" s="32" t="s">
        <v>0</v>
      </c>
      <c r="G319" s="32" t="s">
        <v>31</v>
      </c>
      <c r="H319" s="86" t="s">
        <v>2</v>
      </c>
      <c r="I319" s="33" t="s">
        <v>15</v>
      </c>
      <c r="J319" s="33" t="s">
        <v>3</v>
      </c>
      <c r="K319" s="33" t="s">
        <v>4</v>
      </c>
      <c r="L319" s="33" t="s">
        <v>5</v>
      </c>
      <c r="M319" s="33" t="s">
        <v>6</v>
      </c>
      <c r="N319" s="33" t="s">
        <v>7</v>
      </c>
      <c r="O319" s="33" t="s">
        <v>8</v>
      </c>
      <c r="P319" s="33" t="s">
        <v>25</v>
      </c>
      <c r="Q319" s="33" t="s">
        <v>26</v>
      </c>
      <c r="R319" s="33" t="s">
        <v>27</v>
      </c>
      <c r="S319" s="34" t="s">
        <v>9</v>
      </c>
      <c r="T319" s="34" t="s">
        <v>30</v>
      </c>
      <c r="U319" s="34" t="s">
        <v>29</v>
      </c>
    </row>
    <row r="320" spans="1:21" ht="14.4" customHeight="1" x14ac:dyDescent="0.25">
      <c r="A320" s="1"/>
      <c r="B320" s="137" t="s">
        <v>69</v>
      </c>
      <c r="C320" s="109"/>
      <c r="D320" s="111" t="s">
        <v>74</v>
      </c>
      <c r="E320" s="41">
        <v>506896</v>
      </c>
      <c r="F320" s="36" t="s">
        <v>50</v>
      </c>
      <c r="G320" s="36" t="s">
        <v>105</v>
      </c>
      <c r="H320" s="113"/>
      <c r="I320" s="37"/>
      <c r="J320" s="34"/>
      <c r="K320" s="34">
        <f>K144+K109+K74+K39+K4+K179+K214+K249+K284</f>
        <v>512</v>
      </c>
      <c r="L320" s="34">
        <f t="shared" ref="L320:O320" si="68">L144+L109+L74+L39+L4+L179+L214+L249+L284</f>
        <v>944</v>
      </c>
      <c r="M320" s="34">
        <f t="shared" si="68"/>
        <v>1141</v>
      </c>
      <c r="N320" s="34">
        <f t="shared" si="68"/>
        <v>1049</v>
      </c>
      <c r="O320" s="34">
        <f t="shared" si="68"/>
        <v>411</v>
      </c>
      <c r="P320" s="34"/>
      <c r="Q320" s="34"/>
      <c r="R320" s="34"/>
      <c r="S320" s="34">
        <f>SUM(K320:R320)</f>
        <v>4057</v>
      </c>
      <c r="T320" s="38">
        <v>5.6</v>
      </c>
      <c r="U320" s="38">
        <f>T320*S320</f>
        <v>22719.199999999997</v>
      </c>
    </row>
    <row r="321" spans="1:21" x14ac:dyDescent="0.25">
      <c r="A321" s="1"/>
      <c r="B321" s="138"/>
      <c r="C321" s="110"/>
      <c r="D321" s="112"/>
      <c r="E321" s="41">
        <v>506896</v>
      </c>
      <c r="F321" s="32" t="s">
        <v>51</v>
      </c>
      <c r="G321" s="36" t="s">
        <v>103</v>
      </c>
      <c r="H321" s="114"/>
      <c r="I321" s="37"/>
      <c r="J321" s="34"/>
      <c r="K321" s="34">
        <f t="shared" ref="K321:O321" si="69">K145+K110+K75+K40+K5+K180+K215+K250+K285</f>
        <v>285</v>
      </c>
      <c r="L321" s="34">
        <f t="shared" si="69"/>
        <v>602</v>
      </c>
      <c r="M321" s="34">
        <f t="shared" si="69"/>
        <v>516</v>
      </c>
      <c r="N321" s="34">
        <f t="shared" si="69"/>
        <v>394</v>
      </c>
      <c r="O321" s="34">
        <f t="shared" si="69"/>
        <v>192</v>
      </c>
      <c r="P321" s="34"/>
      <c r="Q321" s="34"/>
      <c r="R321" s="34"/>
      <c r="S321" s="34">
        <f t="shared" ref="S321:S336" si="70">SUM(K321:R321)</f>
        <v>1989</v>
      </c>
      <c r="T321" s="38">
        <v>5.84</v>
      </c>
      <c r="U321" s="38">
        <f t="shared" ref="U321:U336" si="71">T321*S321</f>
        <v>11615.76</v>
      </c>
    </row>
    <row r="322" spans="1:21" x14ac:dyDescent="0.25">
      <c r="A322" s="1"/>
      <c r="B322" s="138"/>
      <c r="C322" s="110"/>
      <c r="D322" s="112"/>
      <c r="E322" s="41">
        <v>506896</v>
      </c>
      <c r="F322" s="32" t="s">
        <v>52</v>
      </c>
      <c r="G322" s="36" t="s">
        <v>76</v>
      </c>
      <c r="H322" s="114"/>
      <c r="I322" s="37"/>
      <c r="J322" s="34"/>
      <c r="K322" s="34">
        <f t="shared" ref="K322:O322" si="72">K146+K111+K76+K41+K6+K181+K216+K251+K286</f>
        <v>239</v>
      </c>
      <c r="L322" s="34">
        <f t="shared" si="72"/>
        <v>765</v>
      </c>
      <c r="M322" s="34">
        <f t="shared" si="72"/>
        <v>939</v>
      </c>
      <c r="N322" s="34">
        <f t="shared" si="72"/>
        <v>563</v>
      </c>
      <c r="O322" s="34">
        <f t="shared" si="72"/>
        <v>224</v>
      </c>
      <c r="P322" s="34"/>
      <c r="Q322" s="34"/>
      <c r="R322" s="34"/>
      <c r="S322" s="34">
        <f t="shared" si="70"/>
        <v>2730</v>
      </c>
      <c r="T322" s="38">
        <v>6.9</v>
      </c>
      <c r="U322" s="38">
        <f t="shared" si="71"/>
        <v>18837</v>
      </c>
    </row>
    <row r="323" spans="1:21" x14ac:dyDescent="0.25">
      <c r="A323" s="1"/>
      <c r="B323" s="138"/>
      <c r="C323" s="110"/>
      <c r="D323" s="112"/>
      <c r="E323" s="41">
        <v>506896</v>
      </c>
      <c r="F323" s="32" t="s">
        <v>53</v>
      </c>
      <c r="G323" s="36" t="s">
        <v>104</v>
      </c>
      <c r="H323" s="114"/>
      <c r="I323" s="37"/>
      <c r="J323" s="34"/>
      <c r="K323" s="34">
        <f t="shared" ref="K323:O323" si="73">K147+K112+K77+K42+K7+K182+K217+K252+K287</f>
        <v>1072</v>
      </c>
      <c r="L323" s="34">
        <f t="shared" si="73"/>
        <v>2613</v>
      </c>
      <c r="M323" s="34">
        <f t="shared" si="73"/>
        <v>3180</v>
      </c>
      <c r="N323" s="34">
        <f t="shared" si="73"/>
        <v>2436</v>
      </c>
      <c r="O323" s="34">
        <f t="shared" si="73"/>
        <v>1048</v>
      </c>
      <c r="P323" s="34"/>
      <c r="Q323" s="34"/>
      <c r="R323" s="34"/>
      <c r="S323" s="34">
        <f t="shared" si="70"/>
        <v>10349</v>
      </c>
      <c r="T323" s="38">
        <v>5.6</v>
      </c>
      <c r="U323" s="38">
        <f t="shared" si="71"/>
        <v>57954.399999999994</v>
      </c>
    </row>
    <row r="324" spans="1:21" x14ac:dyDescent="0.25">
      <c r="A324" s="1"/>
      <c r="B324" s="138"/>
      <c r="C324" s="110"/>
      <c r="D324" s="112"/>
      <c r="E324" s="41">
        <v>506896</v>
      </c>
      <c r="F324" s="32" t="s">
        <v>54</v>
      </c>
      <c r="G324" s="36" t="s">
        <v>77</v>
      </c>
      <c r="H324" s="115"/>
      <c r="I324" s="37"/>
      <c r="J324" s="34"/>
      <c r="K324" s="34">
        <f t="shared" ref="K324:O324" si="74">K148+K113+K78+K43+K8+K183+K218+K253+K288</f>
        <v>307</v>
      </c>
      <c r="L324" s="34">
        <f t="shared" si="74"/>
        <v>965</v>
      </c>
      <c r="M324" s="34">
        <f t="shared" si="74"/>
        <v>1148</v>
      </c>
      <c r="N324" s="34">
        <f t="shared" si="74"/>
        <v>665</v>
      </c>
      <c r="O324" s="34">
        <f t="shared" si="74"/>
        <v>242</v>
      </c>
      <c r="P324" s="34"/>
      <c r="Q324" s="34"/>
      <c r="R324" s="34"/>
      <c r="S324" s="34">
        <f t="shared" si="70"/>
        <v>3327</v>
      </c>
      <c r="T324" s="38">
        <v>7.15</v>
      </c>
      <c r="U324" s="38">
        <f t="shared" si="71"/>
        <v>23788.050000000003</v>
      </c>
    </row>
    <row r="325" spans="1:21" x14ac:dyDescent="0.25">
      <c r="A325" s="1"/>
      <c r="B325" s="138"/>
      <c r="C325" s="110"/>
      <c r="D325" s="112"/>
      <c r="E325" s="41">
        <v>506896</v>
      </c>
      <c r="F325" s="32" t="s">
        <v>55</v>
      </c>
      <c r="G325" s="36" t="s">
        <v>106</v>
      </c>
      <c r="H325" s="115"/>
      <c r="I325" s="37"/>
      <c r="J325" s="34"/>
      <c r="K325" s="34">
        <f t="shared" ref="K325:O325" si="75">K149+K114+K79+K44+K9+K184+K219+K254+K289</f>
        <v>483</v>
      </c>
      <c r="L325" s="34">
        <f t="shared" si="75"/>
        <v>1127</v>
      </c>
      <c r="M325" s="34">
        <f t="shared" si="75"/>
        <v>1331</v>
      </c>
      <c r="N325" s="34">
        <f t="shared" si="75"/>
        <v>933</v>
      </c>
      <c r="O325" s="34">
        <f t="shared" si="75"/>
        <v>336</v>
      </c>
      <c r="P325" s="34"/>
      <c r="Q325" s="34"/>
      <c r="R325" s="34"/>
      <c r="S325" s="34">
        <f t="shared" si="70"/>
        <v>4210</v>
      </c>
      <c r="T325" s="38">
        <v>5.84</v>
      </c>
      <c r="U325" s="38">
        <f t="shared" si="71"/>
        <v>24586.399999999998</v>
      </c>
    </row>
    <row r="326" spans="1:21" x14ac:dyDescent="0.25">
      <c r="A326" s="1"/>
      <c r="B326" s="138"/>
      <c r="C326" s="110"/>
      <c r="D326" s="112"/>
      <c r="E326" s="41">
        <v>506896</v>
      </c>
      <c r="F326" s="32" t="s">
        <v>56</v>
      </c>
      <c r="G326" s="36" t="s">
        <v>75</v>
      </c>
      <c r="H326" s="115"/>
      <c r="I326" s="37"/>
      <c r="J326" s="34"/>
      <c r="K326" s="34">
        <f t="shared" ref="K326:O326" si="76">K150+K115+K80+K45+K10+K185+K220+K255+K290</f>
        <v>109</v>
      </c>
      <c r="L326" s="34">
        <f t="shared" si="76"/>
        <v>329</v>
      </c>
      <c r="M326" s="34">
        <f t="shared" si="76"/>
        <v>398</v>
      </c>
      <c r="N326" s="34">
        <f t="shared" si="76"/>
        <v>225</v>
      </c>
      <c r="O326" s="34">
        <f t="shared" si="76"/>
        <v>80</v>
      </c>
      <c r="P326" s="34"/>
      <c r="Q326" s="34"/>
      <c r="R326" s="34"/>
      <c r="S326" s="34">
        <f t="shared" si="70"/>
        <v>1141</v>
      </c>
      <c r="T326" s="38">
        <v>6.9</v>
      </c>
      <c r="U326" s="38">
        <f t="shared" si="71"/>
        <v>7872.9000000000005</v>
      </c>
    </row>
    <row r="327" spans="1:21" x14ac:dyDescent="0.25">
      <c r="A327" s="1"/>
      <c r="B327" s="138"/>
      <c r="C327" s="110"/>
      <c r="D327" s="112"/>
      <c r="E327" s="41">
        <v>507209</v>
      </c>
      <c r="F327" s="32" t="s">
        <v>57</v>
      </c>
      <c r="G327" s="36" t="s">
        <v>81</v>
      </c>
      <c r="H327" s="115"/>
      <c r="I327" s="37"/>
      <c r="J327" s="34"/>
      <c r="K327" s="34">
        <f t="shared" ref="K327:O327" si="77">K151+K116+K81+K46+K11+K186+K221+K256+K291</f>
        <v>170</v>
      </c>
      <c r="L327" s="34">
        <f t="shared" si="77"/>
        <v>514</v>
      </c>
      <c r="M327" s="34">
        <f t="shared" si="77"/>
        <v>621</v>
      </c>
      <c r="N327" s="34">
        <f t="shared" si="77"/>
        <v>350</v>
      </c>
      <c r="O327" s="34">
        <f t="shared" si="77"/>
        <v>124</v>
      </c>
      <c r="P327" s="34"/>
      <c r="Q327" s="34"/>
      <c r="R327" s="34"/>
      <c r="S327" s="34">
        <f t="shared" si="70"/>
        <v>1779</v>
      </c>
      <c r="T327" s="38">
        <v>5.82</v>
      </c>
      <c r="U327" s="38">
        <f t="shared" si="71"/>
        <v>10353.780000000001</v>
      </c>
    </row>
    <row r="328" spans="1:21" x14ac:dyDescent="0.25">
      <c r="A328" s="1"/>
      <c r="B328" s="138"/>
      <c r="C328" s="110"/>
      <c r="D328" s="112"/>
      <c r="E328" s="41">
        <v>507209</v>
      </c>
      <c r="F328" s="32" t="s">
        <v>58</v>
      </c>
      <c r="G328" s="36" t="s">
        <v>84</v>
      </c>
      <c r="H328" s="115"/>
      <c r="I328" s="37"/>
      <c r="J328" s="34"/>
      <c r="K328" s="34">
        <f t="shared" ref="K328:O328" si="78">K152+K117+K82+K47+K12+K187+K222+K257+K292</f>
        <v>232</v>
      </c>
      <c r="L328" s="34">
        <f t="shared" si="78"/>
        <v>756</v>
      </c>
      <c r="M328" s="34">
        <f t="shared" si="78"/>
        <v>907</v>
      </c>
      <c r="N328" s="34">
        <f t="shared" si="78"/>
        <v>543</v>
      </c>
      <c r="O328" s="34">
        <f t="shared" si="78"/>
        <v>211</v>
      </c>
      <c r="P328" s="34"/>
      <c r="Q328" s="34"/>
      <c r="R328" s="34"/>
      <c r="S328" s="34">
        <f t="shared" si="70"/>
        <v>2649</v>
      </c>
      <c r="T328" s="38">
        <v>6.45</v>
      </c>
      <c r="U328" s="38">
        <f t="shared" si="71"/>
        <v>17086.05</v>
      </c>
    </row>
    <row r="329" spans="1:21" x14ac:dyDescent="0.25">
      <c r="A329" s="1"/>
      <c r="B329" s="138"/>
      <c r="C329" s="110"/>
      <c r="D329" s="112"/>
      <c r="E329" s="41">
        <v>507209</v>
      </c>
      <c r="F329" s="32" t="s">
        <v>59</v>
      </c>
      <c r="G329" s="36" t="s">
        <v>83</v>
      </c>
      <c r="H329" s="115"/>
      <c r="I329" s="37"/>
      <c r="J329" s="34"/>
      <c r="K329" s="34">
        <f t="shared" ref="K329:O329" si="79">K153+K118+K83+K48+K13+K188+K223+K258+K293</f>
        <v>542</v>
      </c>
      <c r="L329" s="34">
        <f t="shared" si="79"/>
        <v>1413</v>
      </c>
      <c r="M329" s="34">
        <f t="shared" si="79"/>
        <v>1861</v>
      </c>
      <c r="N329" s="34">
        <f t="shared" si="79"/>
        <v>1386</v>
      </c>
      <c r="O329" s="34">
        <f t="shared" si="79"/>
        <v>489</v>
      </c>
      <c r="P329" s="34"/>
      <c r="Q329" s="34"/>
      <c r="R329" s="34"/>
      <c r="S329" s="34">
        <f t="shared" si="70"/>
        <v>5691</v>
      </c>
      <c r="T329" s="38">
        <v>5.82</v>
      </c>
      <c r="U329" s="38">
        <f t="shared" si="71"/>
        <v>33121.620000000003</v>
      </c>
    </row>
    <row r="330" spans="1:21" x14ac:dyDescent="0.25">
      <c r="A330" s="1"/>
      <c r="B330" s="138"/>
      <c r="C330" s="110"/>
      <c r="D330" s="112"/>
      <c r="E330" s="41">
        <v>507209</v>
      </c>
      <c r="F330" s="32" t="s">
        <v>61</v>
      </c>
      <c r="G330" s="36" t="s">
        <v>78</v>
      </c>
      <c r="H330" s="115"/>
      <c r="I330" s="37"/>
      <c r="J330" s="34"/>
      <c r="K330" s="34">
        <f t="shared" ref="K330:O330" si="80">K154+K119+K84+K49+K14+K189+K224+K259+K294</f>
        <v>1150</v>
      </c>
      <c r="L330" s="34">
        <f t="shared" si="80"/>
        <v>3272</v>
      </c>
      <c r="M330" s="34">
        <f t="shared" si="80"/>
        <v>4096</v>
      </c>
      <c r="N330" s="34">
        <f t="shared" si="80"/>
        <v>2659</v>
      </c>
      <c r="O330" s="34">
        <f t="shared" si="80"/>
        <v>946</v>
      </c>
      <c r="P330" s="34"/>
      <c r="Q330" s="34"/>
      <c r="R330" s="34"/>
      <c r="S330" s="34">
        <f t="shared" si="70"/>
        <v>12123</v>
      </c>
      <c r="T330" s="38">
        <v>5.9</v>
      </c>
      <c r="U330" s="38">
        <f t="shared" si="71"/>
        <v>71525.7</v>
      </c>
    </row>
    <row r="331" spans="1:21" x14ac:dyDescent="0.25">
      <c r="A331" s="1"/>
      <c r="B331" s="138"/>
      <c r="C331" s="110"/>
      <c r="D331" s="112"/>
      <c r="E331" s="41">
        <v>507209</v>
      </c>
      <c r="F331" s="32" t="s">
        <v>70</v>
      </c>
      <c r="G331" s="36" t="s">
        <v>85</v>
      </c>
      <c r="H331" s="115"/>
      <c r="I331" s="37"/>
      <c r="J331" s="34"/>
      <c r="K331" s="34">
        <f t="shared" ref="K331:O331" si="81">K155+K120+K85+K50+K15+K190+K225+K260+K295</f>
        <v>203</v>
      </c>
      <c r="L331" s="34">
        <f t="shared" si="81"/>
        <v>632</v>
      </c>
      <c r="M331" s="34">
        <f t="shared" si="81"/>
        <v>769</v>
      </c>
      <c r="N331" s="34">
        <f t="shared" si="81"/>
        <v>450</v>
      </c>
      <c r="O331" s="34">
        <f t="shared" si="81"/>
        <v>169</v>
      </c>
      <c r="P331" s="34"/>
      <c r="Q331" s="34"/>
      <c r="R331" s="34"/>
      <c r="S331" s="34">
        <f t="shared" si="70"/>
        <v>2223</v>
      </c>
      <c r="T331" s="38">
        <v>5.95</v>
      </c>
      <c r="U331" s="38">
        <f t="shared" si="71"/>
        <v>13226.85</v>
      </c>
    </row>
    <row r="332" spans="1:21" x14ac:dyDescent="0.25">
      <c r="A332" s="1"/>
      <c r="B332" s="138"/>
      <c r="C332" s="110"/>
      <c r="D332" s="112"/>
      <c r="E332" s="41">
        <v>507209</v>
      </c>
      <c r="F332" s="32" t="s">
        <v>62</v>
      </c>
      <c r="G332" s="36" t="s">
        <v>79</v>
      </c>
      <c r="H332" s="115"/>
      <c r="I332" s="37"/>
      <c r="J332" s="34"/>
      <c r="K332" s="34">
        <f t="shared" ref="K332:O332" si="82">K156+K121+K86+K51+K16+K191+K226+K261+K296</f>
        <v>408</v>
      </c>
      <c r="L332" s="34">
        <f t="shared" si="82"/>
        <v>988</v>
      </c>
      <c r="M332" s="34">
        <f t="shared" si="82"/>
        <v>1352</v>
      </c>
      <c r="N332" s="34">
        <f t="shared" si="82"/>
        <v>1078</v>
      </c>
      <c r="O332" s="34">
        <f t="shared" si="82"/>
        <v>376</v>
      </c>
      <c r="P332" s="34"/>
      <c r="Q332" s="34"/>
      <c r="R332" s="34"/>
      <c r="S332" s="34">
        <f t="shared" si="70"/>
        <v>4202</v>
      </c>
      <c r="T332" s="38">
        <v>5.82</v>
      </c>
      <c r="U332" s="38">
        <f t="shared" si="71"/>
        <v>24455.64</v>
      </c>
    </row>
    <row r="333" spans="1:21" x14ac:dyDescent="0.25">
      <c r="A333" s="1"/>
      <c r="B333" s="138"/>
      <c r="C333" s="110"/>
      <c r="D333" s="112"/>
      <c r="E333" s="41">
        <v>507209</v>
      </c>
      <c r="F333" s="32" t="s">
        <v>71</v>
      </c>
      <c r="G333" s="36" t="s">
        <v>86</v>
      </c>
      <c r="H333" s="115"/>
      <c r="I333" s="37"/>
      <c r="J333" s="34"/>
      <c r="K333" s="34">
        <f t="shared" ref="K333:O333" si="83">K157+K122+K87+K52+K17+K192+K227+K262+K297</f>
        <v>68</v>
      </c>
      <c r="L333" s="34">
        <f t="shared" si="83"/>
        <v>219</v>
      </c>
      <c r="M333" s="34">
        <f t="shared" si="83"/>
        <v>270</v>
      </c>
      <c r="N333" s="34">
        <f t="shared" si="83"/>
        <v>164</v>
      </c>
      <c r="O333" s="34">
        <f t="shared" si="83"/>
        <v>66</v>
      </c>
      <c r="P333" s="34"/>
      <c r="Q333" s="34"/>
      <c r="R333" s="34"/>
      <c r="S333" s="34">
        <f t="shared" si="70"/>
        <v>787</v>
      </c>
      <c r="T333" s="38">
        <v>5.82</v>
      </c>
      <c r="U333" s="38">
        <f t="shared" si="71"/>
        <v>4580.34</v>
      </c>
    </row>
    <row r="334" spans="1:21" x14ac:dyDescent="0.25">
      <c r="A334" s="1"/>
      <c r="B334" s="138"/>
      <c r="C334" s="110"/>
      <c r="D334" s="112"/>
      <c r="E334" s="41">
        <v>507209</v>
      </c>
      <c r="F334" s="32" t="s">
        <v>72</v>
      </c>
      <c r="G334" s="36" t="s">
        <v>80</v>
      </c>
      <c r="H334" s="115"/>
      <c r="I334" s="37"/>
      <c r="J334" s="34"/>
      <c r="K334" s="34">
        <f t="shared" ref="K334:O334" si="84">K158+K123+K88+K53+K18+K193+K228+K263+K298</f>
        <v>48</v>
      </c>
      <c r="L334" s="34">
        <f t="shared" si="84"/>
        <v>143</v>
      </c>
      <c r="M334" s="34">
        <f t="shared" si="84"/>
        <v>173</v>
      </c>
      <c r="N334" s="34">
        <f t="shared" si="84"/>
        <v>98</v>
      </c>
      <c r="O334" s="34">
        <f t="shared" si="84"/>
        <v>35</v>
      </c>
      <c r="P334" s="34"/>
      <c r="Q334" s="34"/>
      <c r="R334" s="34"/>
      <c r="S334" s="34">
        <f t="shared" si="70"/>
        <v>497</v>
      </c>
      <c r="T334" s="38">
        <v>5.95</v>
      </c>
      <c r="U334" s="38">
        <f t="shared" si="71"/>
        <v>2957.15</v>
      </c>
    </row>
    <row r="335" spans="1:21" x14ac:dyDescent="0.25">
      <c r="A335" s="1"/>
      <c r="B335" s="138"/>
      <c r="C335" s="110"/>
      <c r="D335" s="112"/>
      <c r="E335" s="41">
        <v>507209</v>
      </c>
      <c r="F335" s="32" t="s">
        <v>73</v>
      </c>
      <c r="G335" s="36" t="s">
        <v>82</v>
      </c>
      <c r="H335" s="115"/>
      <c r="I335" s="37"/>
      <c r="J335" s="34"/>
      <c r="K335" s="34">
        <f t="shared" ref="K335:O335" si="85">K159+K124+K89+K54+K19+K194+K229+K264+K299</f>
        <v>92</v>
      </c>
      <c r="L335" s="34">
        <f t="shared" si="85"/>
        <v>276</v>
      </c>
      <c r="M335" s="34">
        <f t="shared" si="85"/>
        <v>334</v>
      </c>
      <c r="N335" s="34">
        <f t="shared" si="85"/>
        <v>189</v>
      </c>
      <c r="O335" s="34">
        <f t="shared" si="85"/>
        <v>67</v>
      </c>
      <c r="P335" s="34"/>
      <c r="Q335" s="34"/>
      <c r="R335" s="34"/>
      <c r="S335" s="34">
        <f t="shared" si="70"/>
        <v>958</v>
      </c>
      <c r="T335" s="38">
        <v>5.82</v>
      </c>
      <c r="U335" s="38">
        <f t="shared" si="71"/>
        <v>5575.56</v>
      </c>
    </row>
    <row r="336" spans="1:21" x14ac:dyDescent="0.25">
      <c r="A336" s="1"/>
      <c r="B336" s="138"/>
      <c r="C336" s="110"/>
      <c r="D336" s="112"/>
      <c r="E336" s="41">
        <v>507209</v>
      </c>
      <c r="F336" s="32" t="s">
        <v>60</v>
      </c>
      <c r="G336" s="36" t="s">
        <v>87</v>
      </c>
      <c r="H336" s="115"/>
      <c r="I336" s="37"/>
      <c r="J336" s="34"/>
      <c r="K336" s="34">
        <f t="shared" ref="K336:O336" si="86">K160+K125+K90+K55+K20+K195+K230+K265+K300</f>
        <v>518</v>
      </c>
      <c r="L336" s="34">
        <f t="shared" si="86"/>
        <v>1335</v>
      </c>
      <c r="M336" s="34">
        <f t="shared" si="86"/>
        <v>1767</v>
      </c>
      <c r="N336" s="34">
        <f t="shared" si="86"/>
        <v>1336</v>
      </c>
      <c r="O336" s="34">
        <f t="shared" si="86"/>
        <v>477</v>
      </c>
      <c r="P336" s="34"/>
      <c r="Q336" s="34"/>
      <c r="R336" s="34"/>
      <c r="S336" s="34">
        <f t="shared" si="70"/>
        <v>5433</v>
      </c>
      <c r="T336" s="38">
        <v>5.9</v>
      </c>
      <c r="U336" s="38">
        <f t="shared" si="71"/>
        <v>32054.7</v>
      </c>
    </row>
    <row r="337" spans="1:21" x14ac:dyDescent="0.25">
      <c r="A337" s="1"/>
      <c r="B337" s="138"/>
      <c r="C337" s="110"/>
      <c r="D337" s="33"/>
      <c r="E337" s="41" t="s">
        <v>9</v>
      </c>
      <c r="F337" s="32"/>
      <c r="G337" s="32"/>
      <c r="H337" s="115"/>
      <c r="I337" s="33">
        <f>SUM(I326:I326)</f>
        <v>0</v>
      </c>
      <c r="J337" s="34"/>
      <c r="K337" s="34">
        <f>SUM(K320:K336)</f>
        <v>6438</v>
      </c>
      <c r="L337" s="34">
        <f>SUM(L320:L336)</f>
        <v>16893</v>
      </c>
      <c r="M337" s="34">
        <f>SUM(M320:M336)</f>
        <v>20803</v>
      </c>
      <c r="N337" s="34">
        <f>SUM(N320:N336)</f>
        <v>14518</v>
      </c>
      <c r="O337" s="34">
        <f>SUM(O320:O336)</f>
        <v>5493</v>
      </c>
      <c r="P337" s="34">
        <f>SUM(P320:P327)</f>
        <v>0</v>
      </c>
      <c r="Q337" s="34">
        <f>SUM(Q320:Q327)</f>
        <v>0</v>
      </c>
      <c r="R337" s="34">
        <f>SUM(R320:R327)</f>
        <v>0</v>
      </c>
      <c r="S337" s="34">
        <f>SUM(S320:S336)</f>
        <v>64145</v>
      </c>
      <c r="T337" s="34"/>
      <c r="U337" s="34">
        <f>SUM(U320:U336)</f>
        <v>382311.1</v>
      </c>
    </row>
    <row r="338" spans="1:21" x14ac:dyDescent="0.25">
      <c r="A338" s="1"/>
      <c r="B338" s="138"/>
      <c r="C338" s="110"/>
      <c r="D338" s="111" t="s">
        <v>88</v>
      </c>
      <c r="E338" s="41">
        <v>529692</v>
      </c>
      <c r="F338" s="36" t="s">
        <v>50</v>
      </c>
      <c r="G338" s="36" t="s">
        <v>101</v>
      </c>
      <c r="H338" s="115"/>
      <c r="I338" s="37"/>
      <c r="J338" s="34"/>
      <c r="K338" s="34"/>
      <c r="L338" s="34"/>
      <c r="M338" s="34"/>
      <c r="N338" s="34"/>
      <c r="O338" s="34"/>
      <c r="P338" s="34">
        <f>P162+P127+P92+P57+P22+P197+P232+P267+P302</f>
        <v>137</v>
      </c>
      <c r="Q338" s="34">
        <f t="shared" ref="Q338:R338" si="87">Q162+Q127+Q92+Q57+Q22+Q197+Q232+Q267+Q302</f>
        <v>113</v>
      </c>
      <c r="R338" s="34">
        <f t="shared" si="87"/>
        <v>34</v>
      </c>
      <c r="S338" s="34">
        <f>S162+S127+S92+S57+S22</f>
        <v>284</v>
      </c>
      <c r="T338" s="34">
        <f>T162+T127+T92+T57+T22</f>
        <v>30.150000000000002</v>
      </c>
      <c r="U338" s="38">
        <f t="shared" ref="U338:U350" si="88">T338*S338</f>
        <v>8562.6</v>
      </c>
    </row>
    <row r="339" spans="1:21" x14ac:dyDescent="0.25">
      <c r="A339" s="1"/>
      <c r="B339" s="138"/>
      <c r="C339" s="110"/>
      <c r="D339" s="112"/>
      <c r="E339" s="41">
        <v>529692</v>
      </c>
      <c r="F339" s="32" t="s">
        <v>51</v>
      </c>
      <c r="G339" s="36" t="s">
        <v>98</v>
      </c>
      <c r="H339" s="115"/>
      <c r="I339" s="37"/>
      <c r="J339" s="34"/>
      <c r="K339" s="34"/>
      <c r="L339" s="34"/>
      <c r="M339" s="34"/>
      <c r="N339" s="34"/>
      <c r="O339" s="34"/>
      <c r="P339" s="34">
        <f t="shared" ref="P339:R339" si="89">P163+P128+P93+P58+P23+P198+P233+P268+P303</f>
        <v>137</v>
      </c>
      <c r="Q339" s="34">
        <f t="shared" si="89"/>
        <v>113</v>
      </c>
      <c r="R339" s="34">
        <f t="shared" si="89"/>
        <v>34</v>
      </c>
      <c r="S339" s="34">
        <f t="shared" ref="S339:S350" si="90">SUM(K339:R339)</f>
        <v>284</v>
      </c>
      <c r="T339" s="38">
        <v>6.29</v>
      </c>
      <c r="U339" s="38">
        <f t="shared" si="88"/>
        <v>1786.36</v>
      </c>
    </row>
    <row r="340" spans="1:21" x14ac:dyDescent="0.25">
      <c r="A340" s="1"/>
      <c r="B340" s="138"/>
      <c r="C340" s="110"/>
      <c r="D340" s="112"/>
      <c r="E340" s="41">
        <v>529692</v>
      </c>
      <c r="F340" s="32" t="s">
        <v>52</v>
      </c>
      <c r="G340" s="36" t="s">
        <v>97</v>
      </c>
      <c r="H340" s="115"/>
      <c r="I340" s="37"/>
      <c r="J340" s="34"/>
      <c r="K340" s="34"/>
      <c r="L340" s="34"/>
      <c r="M340" s="34"/>
      <c r="N340" s="34"/>
      <c r="O340" s="34"/>
      <c r="P340" s="34">
        <f t="shared" ref="P340:R340" si="91">P164+P129+P94+P59+P24+P199+P234+P269+P304</f>
        <v>137</v>
      </c>
      <c r="Q340" s="34">
        <f t="shared" si="91"/>
        <v>113</v>
      </c>
      <c r="R340" s="34">
        <f t="shared" si="91"/>
        <v>34</v>
      </c>
      <c r="S340" s="34">
        <f t="shared" si="90"/>
        <v>284</v>
      </c>
      <c r="T340" s="38">
        <v>7.42</v>
      </c>
      <c r="U340" s="38">
        <f t="shared" si="88"/>
        <v>2107.2800000000002</v>
      </c>
    </row>
    <row r="341" spans="1:21" x14ac:dyDescent="0.25">
      <c r="A341" s="1"/>
      <c r="B341" s="138"/>
      <c r="C341" s="110"/>
      <c r="D341" s="112"/>
      <c r="E341" s="41">
        <v>529692</v>
      </c>
      <c r="F341" s="32" t="s">
        <v>53</v>
      </c>
      <c r="G341" s="36" t="s">
        <v>100</v>
      </c>
      <c r="H341" s="115"/>
      <c r="I341" s="37"/>
      <c r="J341" s="34"/>
      <c r="K341" s="34"/>
      <c r="L341" s="34"/>
      <c r="M341" s="34"/>
      <c r="N341" s="34"/>
      <c r="O341" s="34"/>
      <c r="P341" s="34">
        <f t="shared" ref="P341:R341" si="92">P165+P130+P95+P60+P25+P200+P235+P270+P305</f>
        <v>208</v>
      </c>
      <c r="Q341" s="34">
        <f t="shared" si="92"/>
        <v>170</v>
      </c>
      <c r="R341" s="34">
        <f t="shared" si="92"/>
        <v>52</v>
      </c>
      <c r="S341" s="34">
        <f t="shared" si="90"/>
        <v>430</v>
      </c>
      <c r="T341" s="38">
        <v>6.03</v>
      </c>
      <c r="U341" s="38">
        <f t="shared" si="88"/>
        <v>2592.9</v>
      </c>
    </row>
    <row r="342" spans="1:21" x14ac:dyDescent="0.25">
      <c r="A342" s="1"/>
      <c r="B342" s="138"/>
      <c r="C342" s="110"/>
      <c r="D342" s="112"/>
      <c r="E342" s="41">
        <v>529692</v>
      </c>
      <c r="F342" s="32" t="s">
        <v>54</v>
      </c>
      <c r="G342" s="36" t="s">
        <v>99</v>
      </c>
      <c r="H342" s="115"/>
      <c r="I342" s="37"/>
      <c r="J342" s="34"/>
      <c r="K342" s="34"/>
      <c r="L342" s="34"/>
      <c r="M342" s="34"/>
      <c r="N342" s="34"/>
      <c r="O342" s="34"/>
      <c r="P342" s="34">
        <f t="shared" ref="P342:R342" si="93">P166+P131+P96+P61+P26+P201+P236+P271+P306</f>
        <v>90</v>
      </c>
      <c r="Q342" s="34">
        <f t="shared" si="93"/>
        <v>76</v>
      </c>
      <c r="R342" s="34">
        <f t="shared" si="93"/>
        <v>22</v>
      </c>
      <c r="S342" s="34">
        <f t="shared" si="90"/>
        <v>188</v>
      </c>
      <c r="T342" s="38">
        <v>7.63</v>
      </c>
      <c r="U342" s="38">
        <f t="shared" si="88"/>
        <v>1434.44</v>
      </c>
    </row>
    <row r="343" spans="1:21" x14ac:dyDescent="0.25">
      <c r="A343" s="1"/>
      <c r="B343" s="138"/>
      <c r="C343" s="110"/>
      <c r="D343" s="112"/>
      <c r="E343" s="41">
        <v>529692</v>
      </c>
      <c r="F343" s="32" t="s">
        <v>55</v>
      </c>
      <c r="G343" s="36" t="s">
        <v>102</v>
      </c>
      <c r="H343" s="115"/>
      <c r="I343" s="37"/>
      <c r="J343" s="34"/>
      <c r="K343" s="34"/>
      <c r="L343" s="34"/>
      <c r="M343" s="34"/>
      <c r="N343" s="34"/>
      <c r="O343" s="34"/>
      <c r="P343" s="34">
        <f t="shared" ref="P343:R343" si="94">P167+P132+P97+P62+P27+P202+P237+P272+P307</f>
        <v>248</v>
      </c>
      <c r="Q343" s="34">
        <f t="shared" si="94"/>
        <v>206</v>
      </c>
      <c r="R343" s="34">
        <f t="shared" si="94"/>
        <v>62</v>
      </c>
      <c r="S343" s="34">
        <f t="shared" si="90"/>
        <v>516</v>
      </c>
      <c r="T343" s="38">
        <v>6.29</v>
      </c>
      <c r="U343" s="38">
        <f t="shared" si="88"/>
        <v>3245.64</v>
      </c>
    </row>
    <row r="344" spans="1:21" x14ac:dyDescent="0.25">
      <c r="A344" s="1"/>
      <c r="B344" s="138"/>
      <c r="C344" s="110"/>
      <c r="D344" s="112"/>
      <c r="E344" s="41">
        <v>529692</v>
      </c>
      <c r="F344" s="32" t="s">
        <v>56</v>
      </c>
      <c r="G344" s="36" t="s">
        <v>96</v>
      </c>
      <c r="H344" s="115"/>
      <c r="I344" s="37"/>
      <c r="J344" s="34"/>
      <c r="K344" s="34"/>
      <c r="L344" s="34"/>
      <c r="M344" s="34"/>
      <c r="N344" s="34"/>
      <c r="O344" s="34"/>
      <c r="P344" s="34">
        <f t="shared" ref="P344:R344" si="95">P168+P133+P98+P63+P28+P203+P238+P273+P308</f>
        <v>96</v>
      </c>
      <c r="Q344" s="34">
        <f t="shared" si="95"/>
        <v>80</v>
      </c>
      <c r="R344" s="34">
        <f t="shared" si="95"/>
        <v>24</v>
      </c>
      <c r="S344" s="34">
        <f t="shared" si="90"/>
        <v>200</v>
      </c>
      <c r="T344" s="38">
        <v>7.4</v>
      </c>
      <c r="U344" s="38">
        <f t="shared" si="88"/>
        <v>1480</v>
      </c>
    </row>
    <row r="345" spans="1:21" x14ac:dyDescent="0.25">
      <c r="A345" s="1"/>
      <c r="B345" s="138"/>
      <c r="C345" s="110"/>
      <c r="D345" s="112"/>
      <c r="E345" s="41">
        <v>529688</v>
      </c>
      <c r="F345" s="32" t="s">
        <v>92</v>
      </c>
      <c r="G345" s="36" t="s">
        <v>93</v>
      </c>
      <c r="H345" s="115"/>
      <c r="I345" s="37"/>
      <c r="J345" s="34"/>
      <c r="K345" s="34"/>
      <c r="L345" s="34"/>
      <c r="M345" s="34"/>
      <c r="N345" s="34"/>
      <c r="O345" s="34"/>
      <c r="P345" s="34">
        <f t="shared" ref="P345:R345" si="96">P169+P134+P99+P64+P29+P204+P239+P274+P309</f>
        <v>132</v>
      </c>
      <c r="Q345" s="34">
        <f t="shared" si="96"/>
        <v>109</v>
      </c>
      <c r="R345" s="34">
        <f t="shared" si="96"/>
        <v>33</v>
      </c>
      <c r="S345" s="34">
        <f t="shared" si="90"/>
        <v>274</v>
      </c>
      <c r="T345" s="38">
        <v>6.27</v>
      </c>
      <c r="U345" s="38">
        <f t="shared" si="88"/>
        <v>1717.9799999999998</v>
      </c>
    </row>
    <row r="346" spans="1:21" x14ac:dyDescent="0.25">
      <c r="A346" s="1"/>
      <c r="B346" s="138"/>
      <c r="C346" s="110"/>
      <c r="D346" s="112"/>
      <c r="E346" s="41">
        <v>529688</v>
      </c>
      <c r="F346" s="32" t="s">
        <v>58</v>
      </c>
      <c r="G346" s="36" t="s">
        <v>95</v>
      </c>
      <c r="H346" s="115"/>
      <c r="I346" s="37"/>
      <c r="J346" s="34"/>
      <c r="K346" s="34"/>
      <c r="L346" s="34"/>
      <c r="M346" s="34"/>
      <c r="N346" s="34"/>
      <c r="O346" s="34"/>
      <c r="P346" s="34">
        <f t="shared" ref="P346:R346" si="97">P170+P135+P100+P65+P30+P205+P240+P275+P310</f>
        <v>135</v>
      </c>
      <c r="Q346" s="34">
        <f t="shared" si="97"/>
        <v>112</v>
      </c>
      <c r="R346" s="34">
        <f t="shared" si="97"/>
        <v>34</v>
      </c>
      <c r="S346" s="34">
        <f t="shared" si="90"/>
        <v>281</v>
      </c>
      <c r="T346" s="38">
        <v>6.95</v>
      </c>
      <c r="U346" s="38">
        <f t="shared" si="88"/>
        <v>1952.95</v>
      </c>
    </row>
    <row r="347" spans="1:21" x14ac:dyDescent="0.25">
      <c r="A347" s="1"/>
      <c r="B347" s="138"/>
      <c r="C347" s="110"/>
      <c r="D347" s="112"/>
      <c r="E347" s="41">
        <v>529688</v>
      </c>
      <c r="F347" s="32" t="s">
        <v>59</v>
      </c>
      <c r="G347" s="36" t="s">
        <v>94</v>
      </c>
      <c r="H347" s="115"/>
      <c r="I347" s="37"/>
      <c r="J347" s="34"/>
      <c r="K347" s="34"/>
      <c r="L347" s="34"/>
      <c r="M347" s="34"/>
      <c r="N347" s="34"/>
      <c r="O347" s="34"/>
      <c r="P347" s="34">
        <f t="shared" ref="P347:R347" si="98">P171+P136+P101+P66+P31+P206+P241+P276+P311</f>
        <v>201</v>
      </c>
      <c r="Q347" s="34">
        <f t="shared" si="98"/>
        <v>166</v>
      </c>
      <c r="R347" s="34">
        <f t="shared" si="98"/>
        <v>50</v>
      </c>
      <c r="S347" s="34">
        <f t="shared" si="90"/>
        <v>417</v>
      </c>
      <c r="T347" s="38">
        <v>6.27</v>
      </c>
      <c r="U347" s="38">
        <f t="shared" si="88"/>
        <v>2614.5899999999997</v>
      </c>
    </row>
    <row r="348" spans="1:21" x14ac:dyDescent="0.25">
      <c r="A348" s="1"/>
      <c r="B348" s="138"/>
      <c r="C348" s="110"/>
      <c r="D348" s="112"/>
      <c r="E348" s="41">
        <v>529688</v>
      </c>
      <c r="F348" s="32" t="s">
        <v>61</v>
      </c>
      <c r="G348" s="36" t="s">
        <v>90</v>
      </c>
      <c r="H348" s="115"/>
      <c r="I348" s="37"/>
      <c r="J348" s="34"/>
      <c r="K348" s="34"/>
      <c r="L348" s="34"/>
      <c r="M348" s="34"/>
      <c r="N348" s="34"/>
      <c r="O348" s="34"/>
      <c r="P348" s="34">
        <f t="shared" ref="P348:R348" si="99">P172+P137+P102+P67+P32+P207+P242+P277+P312</f>
        <v>154</v>
      </c>
      <c r="Q348" s="34">
        <f t="shared" si="99"/>
        <v>126</v>
      </c>
      <c r="R348" s="34">
        <f t="shared" si="99"/>
        <v>38</v>
      </c>
      <c r="S348" s="34">
        <f t="shared" si="90"/>
        <v>318</v>
      </c>
      <c r="T348" s="38">
        <v>6.35</v>
      </c>
      <c r="U348" s="38">
        <f t="shared" si="88"/>
        <v>2019.3</v>
      </c>
    </row>
    <row r="349" spans="1:21" x14ac:dyDescent="0.25">
      <c r="A349" s="1"/>
      <c r="B349" s="138"/>
      <c r="C349" s="110"/>
      <c r="D349" s="112"/>
      <c r="E349" s="41">
        <v>529688</v>
      </c>
      <c r="F349" s="32" t="s">
        <v>70</v>
      </c>
      <c r="G349" s="36" t="s">
        <v>107</v>
      </c>
      <c r="H349" s="115"/>
      <c r="I349" s="37"/>
      <c r="J349" s="34"/>
      <c r="K349" s="34"/>
      <c r="L349" s="34"/>
      <c r="M349" s="34"/>
      <c r="N349" s="34"/>
      <c r="O349" s="34"/>
      <c r="P349" s="34">
        <f t="shared" ref="P349:R349" si="100">P173+P138+P103+P68+P33+P208+P243+P278+P313</f>
        <v>0</v>
      </c>
      <c r="Q349" s="34">
        <f t="shared" si="100"/>
        <v>0</v>
      </c>
      <c r="R349" s="34">
        <f t="shared" si="100"/>
        <v>0</v>
      </c>
      <c r="S349" s="34">
        <f t="shared" si="90"/>
        <v>0</v>
      </c>
      <c r="T349" s="38"/>
      <c r="U349" s="38">
        <f t="shared" si="88"/>
        <v>0</v>
      </c>
    </row>
    <row r="350" spans="1:21" x14ac:dyDescent="0.25">
      <c r="A350" s="1"/>
      <c r="B350" s="138"/>
      <c r="C350" s="110"/>
      <c r="D350" s="112"/>
      <c r="E350" s="41">
        <v>529688</v>
      </c>
      <c r="F350" s="32" t="s">
        <v>62</v>
      </c>
      <c r="G350" s="36" t="s">
        <v>91</v>
      </c>
      <c r="H350" s="115"/>
      <c r="I350" s="37"/>
      <c r="J350" s="34"/>
      <c r="K350" s="34"/>
      <c r="L350" s="34"/>
      <c r="M350" s="34"/>
      <c r="N350" s="34"/>
      <c r="O350" s="34"/>
      <c r="P350" s="34">
        <f t="shared" ref="P350:R350" si="101">P174+P139+P104+P69+P34+P209+P244+P279+P314</f>
        <v>127</v>
      </c>
      <c r="Q350" s="34">
        <f t="shared" si="101"/>
        <v>105</v>
      </c>
      <c r="R350" s="34">
        <f t="shared" si="101"/>
        <v>32</v>
      </c>
      <c r="S350" s="34">
        <f t="shared" si="90"/>
        <v>264</v>
      </c>
      <c r="T350" s="38">
        <v>6.27</v>
      </c>
      <c r="U350" s="38">
        <f t="shared" si="88"/>
        <v>1655.28</v>
      </c>
    </row>
    <row r="351" spans="1:21" x14ac:dyDescent="0.25">
      <c r="A351" s="1"/>
      <c r="B351" s="138"/>
      <c r="C351" s="33" t="s">
        <v>10</v>
      </c>
      <c r="D351" s="33"/>
      <c r="E351" s="41" t="s">
        <v>9</v>
      </c>
      <c r="F351" s="32"/>
      <c r="G351" s="32"/>
      <c r="H351" s="87"/>
      <c r="I351" s="33"/>
      <c r="J351" s="34">
        <f>SUM(J320:J350)</f>
        <v>0</v>
      </c>
      <c r="K351" s="34">
        <f t="shared" ref="K351:S351" si="102">SUM(K338:K350)</f>
        <v>0</v>
      </c>
      <c r="L351" s="34">
        <f t="shared" si="102"/>
        <v>0</v>
      </c>
      <c r="M351" s="34">
        <f t="shared" si="102"/>
        <v>0</v>
      </c>
      <c r="N351" s="34">
        <f t="shared" si="102"/>
        <v>0</v>
      </c>
      <c r="O351" s="34">
        <f t="shared" si="102"/>
        <v>0</v>
      </c>
      <c r="P351" s="34">
        <f t="shared" si="102"/>
        <v>1802</v>
      </c>
      <c r="Q351" s="34">
        <f t="shared" si="102"/>
        <v>1489</v>
      </c>
      <c r="R351" s="34">
        <f t="shared" si="102"/>
        <v>449</v>
      </c>
      <c r="S351" s="34">
        <f t="shared" si="102"/>
        <v>3740</v>
      </c>
      <c r="T351" s="34"/>
      <c r="U351" s="40">
        <f>SUM(U338:U350)</f>
        <v>31169.32</v>
      </c>
    </row>
    <row r="352" spans="1:21" x14ac:dyDescent="0.25">
      <c r="A352" s="1"/>
      <c r="B352" s="139"/>
      <c r="C352" s="32"/>
      <c r="D352" s="32"/>
      <c r="E352" s="41"/>
      <c r="F352" s="41" t="s">
        <v>13</v>
      </c>
      <c r="G352" s="41" t="s">
        <v>13</v>
      </c>
      <c r="H352" s="88"/>
      <c r="I352" s="33">
        <f>SUM(I351)</f>
        <v>0</v>
      </c>
      <c r="J352" s="33">
        <f t="shared" ref="J352" si="103">SUM(J351)</f>
        <v>0</v>
      </c>
      <c r="K352" s="42">
        <f t="shared" ref="K352:U352" si="104">SUM(K351,K337)</f>
        <v>6438</v>
      </c>
      <c r="L352" s="42">
        <f t="shared" si="104"/>
        <v>16893</v>
      </c>
      <c r="M352" s="42">
        <f t="shared" si="104"/>
        <v>20803</v>
      </c>
      <c r="N352" s="42">
        <f t="shared" si="104"/>
        <v>14518</v>
      </c>
      <c r="O352" s="42">
        <f t="shared" si="104"/>
        <v>5493</v>
      </c>
      <c r="P352" s="42">
        <f t="shared" si="104"/>
        <v>1802</v>
      </c>
      <c r="Q352" s="42">
        <f t="shared" si="104"/>
        <v>1489</v>
      </c>
      <c r="R352" s="42">
        <f t="shared" si="104"/>
        <v>449</v>
      </c>
      <c r="S352" s="42">
        <f t="shared" si="104"/>
        <v>67885</v>
      </c>
      <c r="T352" s="33">
        <f t="shared" si="104"/>
        <v>0</v>
      </c>
      <c r="U352" s="40">
        <f t="shared" si="104"/>
        <v>413480.42</v>
      </c>
    </row>
    <row r="353" spans="1:23" x14ac:dyDescent="0.25">
      <c r="A353" s="1"/>
      <c r="B353" s="1"/>
      <c r="C353" s="1"/>
      <c r="D353" s="1"/>
      <c r="E353" s="50"/>
      <c r="F353" s="1"/>
      <c r="G353" s="1"/>
      <c r="H353" s="8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3" s="31" customFormat="1" x14ac:dyDescent="0.25">
      <c r="A354" s="25"/>
      <c r="B354" s="26"/>
      <c r="C354" s="27"/>
      <c r="D354" s="27"/>
      <c r="E354" s="26"/>
      <c r="F354" s="26"/>
      <c r="G354" s="26"/>
      <c r="H354" s="85"/>
      <c r="I354" s="28"/>
      <c r="J354" s="28"/>
      <c r="K354" s="29"/>
      <c r="L354" s="29"/>
      <c r="M354" s="29"/>
      <c r="N354" s="29"/>
      <c r="O354" s="29"/>
      <c r="P354" s="29"/>
      <c r="Q354" s="29"/>
      <c r="R354" s="29"/>
      <c r="S354" s="29"/>
      <c r="T354" s="28"/>
      <c r="U354" s="30"/>
    </row>
    <row r="355" spans="1:23" ht="15" thickBot="1" x14ac:dyDescent="0.3">
      <c r="F355" s="1" t="s">
        <v>32</v>
      </c>
      <c r="G355" s="1"/>
      <c r="H355" s="8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3" x14ac:dyDescent="0.25">
      <c r="F356" s="43" t="s">
        <v>17</v>
      </c>
      <c r="G356" s="44" t="s">
        <v>18</v>
      </c>
      <c r="H356" s="89"/>
      <c r="I356" s="45" t="s">
        <v>19</v>
      </c>
      <c r="J356" s="45" t="s">
        <v>20</v>
      </c>
      <c r="K356" s="45" t="s">
        <v>21</v>
      </c>
      <c r="L356" s="45" t="s">
        <v>22</v>
      </c>
      <c r="M356" s="122" t="s">
        <v>23</v>
      </c>
      <c r="N356" s="122"/>
      <c r="O356" s="122" t="s">
        <v>33</v>
      </c>
      <c r="P356" s="122"/>
      <c r="Q356" s="120" t="s">
        <v>34</v>
      </c>
      <c r="R356" s="123"/>
      <c r="S356" s="45" t="s">
        <v>35</v>
      </c>
      <c r="T356" s="120" t="s">
        <v>24</v>
      </c>
      <c r="U356" s="121"/>
    </row>
    <row r="357" spans="1:23" ht="14.4" customHeight="1" x14ac:dyDescent="0.25">
      <c r="F357" s="126" t="s">
        <v>63</v>
      </c>
      <c r="G357" s="60" t="s">
        <v>37</v>
      </c>
      <c r="H357" s="76"/>
      <c r="I357" s="19">
        <v>512</v>
      </c>
      <c r="J357" s="20">
        <v>944</v>
      </c>
      <c r="K357" s="21">
        <v>1141</v>
      </c>
      <c r="L357" s="20">
        <v>1049</v>
      </c>
      <c r="M357" s="119">
        <v>411</v>
      </c>
      <c r="N357" s="119"/>
      <c r="O357" s="119"/>
      <c r="P357" s="119"/>
      <c r="Q357" s="118"/>
      <c r="R357" s="118"/>
      <c r="S357" s="20"/>
      <c r="T357" s="116">
        <f t="shared" ref="T357:T373" si="105">SUM(H357:S357)</f>
        <v>4057</v>
      </c>
      <c r="U357" s="117"/>
      <c r="W357" s="96"/>
    </row>
    <row r="358" spans="1:23" x14ac:dyDescent="0.25">
      <c r="F358" s="126"/>
      <c r="G358" s="60" t="s">
        <v>38</v>
      </c>
      <c r="H358" s="76"/>
      <c r="I358" s="19">
        <v>285</v>
      </c>
      <c r="J358" s="20">
        <v>602</v>
      </c>
      <c r="K358" s="21">
        <v>516</v>
      </c>
      <c r="L358" s="20">
        <v>394</v>
      </c>
      <c r="M358" s="119">
        <v>192</v>
      </c>
      <c r="N358" s="119"/>
      <c r="O358" s="119"/>
      <c r="P358" s="119"/>
      <c r="Q358" s="118"/>
      <c r="R358" s="118"/>
      <c r="S358" s="20"/>
      <c r="T358" s="116">
        <f t="shared" si="105"/>
        <v>1989</v>
      </c>
      <c r="U358" s="117"/>
      <c r="W358" s="96"/>
    </row>
    <row r="359" spans="1:23" x14ac:dyDescent="0.25">
      <c r="F359" s="126"/>
      <c r="G359" s="60" t="s">
        <v>39</v>
      </c>
      <c r="H359" s="76"/>
      <c r="I359" s="19">
        <v>239</v>
      </c>
      <c r="J359" s="20">
        <v>765</v>
      </c>
      <c r="K359" s="21">
        <v>939</v>
      </c>
      <c r="L359" s="20">
        <v>563</v>
      </c>
      <c r="M359" s="119">
        <v>224</v>
      </c>
      <c r="N359" s="119"/>
      <c r="O359" s="119"/>
      <c r="P359" s="119"/>
      <c r="Q359" s="118"/>
      <c r="R359" s="118"/>
      <c r="S359" s="20"/>
      <c r="T359" s="116">
        <f t="shared" si="105"/>
        <v>2730</v>
      </c>
      <c r="U359" s="117"/>
      <c r="W359" s="96"/>
    </row>
    <row r="360" spans="1:23" x14ac:dyDescent="0.25">
      <c r="F360" s="126"/>
      <c r="G360" s="60" t="s">
        <v>40</v>
      </c>
      <c r="H360" s="76"/>
      <c r="I360" s="19">
        <v>1072</v>
      </c>
      <c r="J360" s="20">
        <v>2613</v>
      </c>
      <c r="K360" s="21">
        <v>3180</v>
      </c>
      <c r="L360" s="20">
        <v>2436</v>
      </c>
      <c r="M360" s="119">
        <v>1048</v>
      </c>
      <c r="N360" s="119"/>
      <c r="O360" s="119"/>
      <c r="P360" s="119"/>
      <c r="Q360" s="118"/>
      <c r="R360" s="118"/>
      <c r="S360" s="20"/>
      <c r="T360" s="116">
        <f t="shared" si="105"/>
        <v>10349</v>
      </c>
      <c r="U360" s="117"/>
      <c r="W360" s="96"/>
    </row>
    <row r="361" spans="1:23" ht="14.4" customHeight="1" x14ac:dyDescent="0.25">
      <c r="F361" s="126"/>
      <c r="G361" s="60" t="s">
        <v>41</v>
      </c>
      <c r="H361" s="76"/>
      <c r="I361" s="19">
        <v>307</v>
      </c>
      <c r="J361" s="20">
        <v>965</v>
      </c>
      <c r="K361" s="21">
        <v>1148</v>
      </c>
      <c r="L361" s="20">
        <v>665</v>
      </c>
      <c r="M361" s="119">
        <v>242</v>
      </c>
      <c r="N361" s="119"/>
      <c r="O361" s="119"/>
      <c r="P361" s="119"/>
      <c r="Q361" s="118"/>
      <c r="R361" s="118"/>
      <c r="S361" s="20"/>
      <c r="T361" s="116">
        <f t="shared" si="105"/>
        <v>3327</v>
      </c>
      <c r="U361" s="117"/>
      <c r="W361" s="96"/>
    </row>
    <row r="362" spans="1:23" x14ac:dyDescent="0.25">
      <c r="F362" s="126"/>
      <c r="G362" s="60" t="s">
        <v>42</v>
      </c>
      <c r="H362" s="76"/>
      <c r="I362" s="19">
        <v>483</v>
      </c>
      <c r="J362" s="20">
        <v>1127</v>
      </c>
      <c r="K362" s="21">
        <v>1331</v>
      </c>
      <c r="L362" s="20">
        <v>933</v>
      </c>
      <c r="M362" s="119">
        <v>336</v>
      </c>
      <c r="N362" s="119"/>
      <c r="O362" s="119"/>
      <c r="P362" s="119"/>
      <c r="Q362" s="118"/>
      <c r="R362" s="118"/>
      <c r="S362" s="20"/>
      <c r="T362" s="116">
        <f t="shared" si="105"/>
        <v>4210</v>
      </c>
      <c r="U362" s="117"/>
      <c r="W362" s="96"/>
    </row>
    <row r="363" spans="1:23" x14ac:dyDescent="0.25">
      <c r="F363" s="126"/>
      <c r="G363" s="60" t="s">
        <v>43</v>
      </c>
      <c r="H363" s="76"/>
      <c r="I363" s="19">
        <v>109</v>
      </c>
      <c r="J363" s="20">
        <v>329</v>
      </c>
      <c r="K363" s="21">
        <v>398</v>
      </c>
      <c r="L363" s="20">
        <v>225</v>
      </c>
      <c r="M363" s="119">
        <v>80</v>
      </c>
      <c r="N363" s="119"/>
      <c r="O363" s="119"/>
      <c r="P363" s="119"/>
      <c r="Q363" s="118"/>
      <c r="R363" s="118"/>
      <c r="S363" s="20"/>
      <c r="T363" s="116">
        <f t="shared" si="105"/>
        <v>1141</v>
      </c>
      <c r="U363" s="117"/>
      <c r="W363" s="96"/>
    </row>
    <row r="364" spans="1:23" x14ac:dyDescent="0.25">
      <c r="F364" s="126"/>
      <c r="G364" s="60" t="s">
        <v>44</v>
      </c>
      <c r="H364" s="76"/>
      <c r="I364" s="19">
        <v>170</v>
      </c>
      <c r="J364" s="20">
        <v>514</v>
      </c>
      <c r="K364" s="21">
        <v>621</v>
      </c>
      <c r="L364" s="20">
        <v>350</v>
      </c>
      <c r="M364" s="119">
        <v>124</v>
      </c>
      <c r="N364" s="119"/>
      <c r="O364" s="119"/>
      <c r="P364" s="119"/>
      <c r="Q364" s="118"/>
      <c r="R364" s="118"/>
      <c r="S364" s="20"/>
      <c r="T364" s="116">
        <f t="shared" si="105"/>
        <v>1779</v>
      </c>
      <c r="U364" s="117"/>
      <c r="W364" s="96"/>
    </row>
    <row r="365" spans="1:23" x14ac:dyDescent="0.25">
      <c r="F365" s="126"/>
      <c r="G365" s="60" t="s">
        <v>45</v>
      </c>
      <c r="H365" s="76"/>
      <c r="I365" s="19">
        <v>232</v>
      </c>
      <c r="J365" s="20">
        <v>756</v>
      </c>
      <c r="K365" s="21">
        <v>907</v>
      </c>
      <c r="L365" s="20">
        <v>543</v>
      </c>
      <c r="M365" s="119">
        <v>211</v>
      </c>
      <c r="N365" s="119"/>
      <c r="O365" s="119"/>
      <c r="P365" s="119"/>
      <c r="Q365" s="118"/>
      <c r="R365" s="118"/>
      <c r="S365" s="20"/>
      <c r="T365" s="116">
        <f t="shared" si="105"/>
        <v>2649</v>
      </c>
      <c r="U365" s="117"/>
      <c r="W365" s="96"/>
    </row>
    <row r="366" spans="1:23" ht="15.6" customHeight="1" x14ac:dyDescent="0.25">
      <c r="F366" s="126"/>
      <c r="G366" s="60" t="s">
        <v>46</v>
      </c>
      <c r="H366" s="76"/>
      <c r="I366" s="19">
        <v>542</v>
      </c>
      <c r="J366" s="20">
        <v>1413</v>
      </c>
      <c r="K366" s="21">
        <v>1861</v>
      </c>
      <c r="L366" s="20">
        <v>1386</v>
      </c>
      <c r="M366" s="119">
        <v>489</v>
      </c>
      <c r="N366" s="119"/>
      <c r="O366" s="119"/>
      <c r="P366" s="119"/>
      <c r="Q366" s="118"/>
      <c r="R366" s="118"/>
      <c r="S366" s="20"/>
      <c r="T366" s="116">
        <f t="shared" si="105"/>
        <v>5691</v>
      </c>
      <c r="U366" s="117"/>
      <c r="W366" s="96"/>
    </row>
    <row r="367" spans="1:23" x14ac:dyDescent="0.25">
      <c r="F367" s="126"/>
      <c r="G367" s="60" t="s">
        <v>48</v>
      </c>
      <c r="H367" s="76"/>
      <c r="I367" s="19">
        <v>1150</v>
      </c>
      <c r="J367" s="20">
        <v>3272</v>
      </c>
      <c r="K367" s="21">
        <v>4096</v>
      </c>
      <c r="L367" s="20">
        <v>2659</v>
      </c>
      <c r="M367" s="119">
        <v>946</v>
      </c>
      <c r="N367" s="119"/>
      <c r="O367" s="119"/>
      <c r="P367" s="119"/>
      <c r="Q367" s="118"/>
      <c r="R367" s="118"/>
      <c r="S367" s="20"/>
      <c r="T367" s="116">
        <f t="shared" si="105"/>
        <v>12123</v>
      </c>
      <c r="U367" s="117"/>
      <c r="W367" s="96"/>
    </row>
    <row r="368" spans="1:23" x14ac:dyDescent="0.25">
      <c r="F368" s="126"/>
      <c r="G368" s="60" t="s">
        <v>64</v>
      </c>
      <c r="H368" s="76"/>
      <c r="I368" s="19">
        <v>203</v>
      </c>
      <c r="J368" s="20">
        <v>632</v>
      </c>
      <c r="K368" s="21">
        <v>769</v>
      </c>
      <c r="L368" s="20">
        <v>450</v>
      </c>
      <c r="M368" s="119">
        <v>169</v>
      </c>
      <c r="N368" s="119"/>
      <c r="O368" s="119"/>
      <c r="P368" s="119"/>
      <c r="Q368" s="118"/>
      <c r="R368" s="118"/>
      <c r="S368" s="20"/>
      <c r="T368" s="116">
        <f t="shared" si="105"/>
        <v>2223</v>
      </c>
      <c r="U368" s="117"/>
      <c r="W368" s="96"/>
    </row>
    <row r="369" spans="6:23" x14ac:dyDescent="0.25">
      <c r="F369" s="126"/>
      <c r="G369" s="60" t="s">
        <v>49</v>
      </c>
      <c r="H369" s="76"/>
      <c r="I369" s="19">
        <v>408</v>
      </c>
      <c r="J369" s="20">
        <v>988</v>
      </c>
      <c r="K369" s="21">
        <v>1352</v>
      </c>
      <c r="L369" s="20">
        <v>1078</v>
      </c>
      <c r="M369" s="119">
        <v>376</v>
      </c>
      <c r="N369" s="119"/>
      <c r="O369" s="119"/>
      <c r="P369" s="119"/>
      <c r="Q369" s="118"/>
      <c r="R369" s="118"/>
      <c r="S369" s="20"/>
      <c r="T369" s="116">
        <f t="shared" si="105"/>
        <v>4202</v>
      </c>
      <c r="U369" s="117"/>
      <c r="W369" s="96"/>
    </row>
    <row r="370" spans="6:23" x14ac:dyDescent="0.25">
      <c r="F370" s="126"/>
      <c r="G370" s="60" t="s">
        <v>65</v>
      </c>
      <c r="H370" s="76"/>
      <c r="I370" s="19">
        <v>68</v>
      </c>
      <c r="J370" s="20">
        <v>219</v>
      </c>
      <c r="K370" s="21">
        <v>270</v>
      </c>
      <c r="L370" s="20">
        <v>164</v>
      </c>
      <c r="M370" s="119">
        <v>66</v>
      </c>
      <c r="N370" s="119"/>
      <c r="O370" s="119"/>
      <c r="P370" s="119"/>
      <c r="Q370" s="118"/>
      <c r="R370" s="118"/>
      <c r="S370" s="20"/>
      <c r="T370" s="116">
        <f t="shared" si="105"/>
        <v>787</v>
      </c>
      <c r="U370" s="117"/>
      <c r="W370" s="96"/>
    </row>
    <row r="371" spans="6:23" x14ac:dyDescent="0.25">
      <c r="F371" s="126"/>
      <c r="G371" s="60" t="s">
        <v>66</v>
      </c>
      <c r="H371" s="76"/>
      <c r="I371" s="19">
        <v>48</v>
      </c>
      <c r="J371" s="20">
        <v>143</v>
      </c>
      <c r="K371" s="21">
        <v>173</v>
      </c>
      <c r="L371" s="20">
        <v>98</v>
      </c>
      <c r="M371" s="119">
        <v>35</v>
      </c>
      <c r="N371" s="119"/>
      <c r="O371" s="119"/>
      <c r="P371" s="119"/>
      <c r="Q371" s="118"/>
      <c r="R371" s="118"/>
      <c r="S371" s="20"/>
      <c r="T371" s="116">
        <f t="shared" si="105"/>
        <v>497</v>
      </c>
      <c r="U371" s="117"/>
      <c r="W371" s="96"/>
    </row>
    <row r="372" spans="6:23" x14ac:dyDescent="0.25">
      <c r="F372" s="127"/>
      <c r="G372" s="61" t="s">
        <v>67</v>
      </c>
      <c r="H372" s="76"/>
      <c r="I372" s="19">
        <v>92</v>
      </c>
      <c r="J372" s="20">
        <v>276</v>
      </c>
      <c r="K372" s="21">
        <v>334</v>
      </c>
      <c r="L372" s="20">
        <v>189</v>
      </c>
      <c r="M372" s="119">
        <v>67</v>
      </c>
      <c r="N372" s="119"/>
      <c r="O372" s="119"/>
      <c r="P372" s="119"/>
      <c r="Q372" s="118"/>
      <c r="R372" s="118"/>
      <c r="S372" s="20"/>
      <c r="T372" s="116">
        <f t="shared" si="105"/>
        <v>958</v>
      </c>
      <c r="U372" s="117"/>
      <c r="W372" s="96"/>
    </row>
    <row r="373" spans="6:23" ht="15" thickBot="1" x14ac:dyDescent="0.3">
      <c r="F373" s="127"/>
      <c r="G373" s="62" t="s">
        <v>47</v>
      </c>
      <c r="H373" s="90"/>
      <c r="I373" s="58">
        <v>518</v>
      </c>
      <c r="J373" s="22">
        <v>1335</v>
      </c>
      <c r="K373" s="59">
        <v>1767</v>
      </c>
      <c r="L373" s="22">
        <v>1336</v>
      </c>
      <c r="M373" s="129">
        <v>477</v>
      </c>
      <c r="N373" s="129"/>
      <c r="O373" s="129"/>
      <c r="P373" s="129"/>
      <c r="Q373" s="130"/>
      <c r="R373" s="130"/>
      <c r="S373" s="22"/>
      <c r="T373" s="107">
        <f t="shared" si="105"/>
        <v>5433</v>
      </c>
      <c r="U373" s="108"/>
      <c r="W373" s="96"/>
    </row>
    <row r="374" spans="6:23" ht="15" thickBot="1" x14ac:dyDescent="0.3">
      <c r="F374" s="128"/>
      <c r="G374" s="63" t="s">
        <v>24</v>
      </c>
      <c r="H374" s="91">
        <f>SUM(H357:H373)</f>
        <v>0</v>
      </c>
      <c r="I374" s="47">
        <f>SUM(I357:I373)</f>
        <v>6438</v>
      </c>
      <c r="J374" s="47">
        <f>SUM(J357:J373)</f>
        <v>16893</v>
      </c>
      <c r="K374" s="47">
        <f>SUM(K357:K373)</f>
        <v>20803</v>
      </c>
      <c r="L374" s="47">
        <f>SUM(L357:L373)</f>
        <v>14518</v>
      </c>
      <c r="M374" s="131">
        <f>SUM(M357:N373)</f>
        <v>5493</v>
      </c>
      <c r="N374" s="132"/>
      <c r="O374" s="131">
        <f>SUM(O357:O373)</f>
        <v>0</v>
      </c>
      <c r="P374" s="132"/>
      <c r="Q374" s="131">
        <f>SUM(Q357:Q373)</f>
        <v>0</v>
      </c>
      <c r="R374" s="132"/>
      <c r="S374" s="47">
        <f>SUM(S357:S373)</f>
        <v>0</v>
      </c>
      <c r="T374" s="124">
        <f>SUM(T357:U373)</f>
        <v>64145</v>
      </c>
      <c r="U374" s="125"/>
      <c r="W374" s="96"/>
    </row>
    <row r="375" spans="6:23" ht="14.4" customHeight="1" x14ac:dyDescent="0.25">
      <c r="F375" s="126" t="s">
        <v>68</v>
      </c>
      <c r="G375" s="60" t="s">
        <v>37</v>
      </c>
      <c r="H375" s="76"/>
      <c r="I375" s="19"/>
      <c r="J375" s="20"/>
      <c r="K375" s="21"/>
      <c r="L375" s="20"/>
      <c r="M375" s="119"/>
      <c r="N375" s="119"/>
      <c r="O375" s="119">
        <v>137</v>
      </c>
      <c r="P375" s="119"/>
      <c r="Q375" s="118">
        <v>113</v>
      </c>
      <c r="R375" s="118"/>
      <c r="S375" s="20">
        <v>34</v>
      </c>
      <c r="T375" s="116">
        <f t="shared" ref="T375:T391" si="106">SUM(H375:S375)</f>
        <v>284</v>
      </c>
      <c r="U375" s="117"/>
      <c r="W375" s="96"/>
    </row>
    <row r="376" spans="6:23" x14ac:dyDescent="0.25">
      <c r="F376" s="126"/>
      <c r="G376" s="60" t="s">
        <v>38</v>
      </c>
      <c r="H376" s="76"/>
      <c r="I376" s="19"/>
      <c r="J376" s="20"/>
      <c r="K376" s="21"/>
      <c r="L376" s="20"/>
      <c r="M376" s="119"/>
      <c r="N376" s="119"/>
      <c r="O376" s="119">
        <v>137</v>
      </c>
      <c r="P376" s="119"/>
      <c r="Q376" s="118">
        <v>113</v>
      </c>
      <c r="R376" s="118"/>
      <c r="S376" s="20">
        <v>34</v>
      </c>
      <c r="T376" s="116">
        <f t="shared" si="106"/>
        <v>284</v>
      </c>
      <c r="U376" s="117"/>
      <c r="W376" s="96"/>
    </row>
    <row r="377" spans="6:23" x14ac:dyDescent="0.25">
      <c r="F377" s="126"/>
      <c r="G377" s="60" t="s">
        <v>39</v>
      </c>
      <c r="H377" s="76"/>
      <c r="I377" s="19"/>
      <c r="J377" s="20"/>
      <c r="K377" s="21"/>
      <c r="L377" s="20"/>
      <c r="M377" s="119"/>
      <c r="N377" s="119"/>
      <c r="O377" s="119">
        <v>137</v>
      </c>
      <c r="P377" s="119"/>
      <c r="Q377" s="118">
        <v>113</v>
      </c>
      <c r="R377" s="118"/>
      <c r="S377" s="20">
        <v>34</v>
      </c>
      <c r="T377" s="116">
        <f t="shared" si="106"/>
        <v>284</v>
      </c>
      <c r="U377" s="117"/>
      <c r="W377" s="96"/>
    </row>
    <row r="378" spans="6:23" x14ac:dyDescent="0.25">
      <c r="F378" s="126"/>
      <c r="G378" s="60" t="s">
        <v>40</v>
      </c>
      <c r="H378" s="76"/>
      <c r="I378" s="19"/>
      <c r="J378" s="20"/>
      <c r="K378" s="21"/>
      <c r="L378" s="20"/>
      <c r="M378" s="119"/>
      <c r="N378" s="119"/>
      <c r="O378" s="119">
        <v>208</v>
      </c>
      <c r="P378" s="119"/>
      <c r="Q378" s="118">
        <v>170</v>
      </c>
      <c r="R378" s="118"/>
      <c r="S378" s="20">
        <v>52</v>
      </c>
      <c r="T378" s="116">
        <f t="shared" si="106"/>
        <v>430</v>
      </c>
      <c r="U378" s="117"/>
      <c r="W378" s="96"/>
    </row>
    <row r="379" spans="6:23" x14ac:dyDescent="0.25">
      <c r="F379" s="126"/>
      <c r="G379" s="60" t="s">
        <v>41</v>
      </c>
      <c r="H379" s="76"/>
      <c r="I379" s="19"/>
      <c r="J379" s="20"/>
      <c r="K379" s="21"/>
      <c r="L379" s="20"/>
      <c r="M379" s="119"/>
      <c r="N379" s="119"/>
      <c r="O379" s="119">
        <v>90</v>
      </c>
      <c r="P379" s="119"/>
      <c r="Q379" s="118">
        <v>76</v>
      </c>
      <c r="R379" s="118"/>
      <c r="S379" s="20">
        <v>22</v>
      </c>
      <c r="T379" s="116">
        <f t="shared" si="106"/>
        <v>188</v>
      </c>
      <c r="U379" s="117"/>
      <c r="W379" s="96"/>
    </row>
    <row r="380" spans="6:23" x14ac:dyDescent="0.25">
      <c r="F380" s="126"/>
      <c r="G380" s="60" t="s">
        <v>42</v>
      </c>
      <c r="H380" s="76"/>
      <c r="I380" s="19"/>
      <c r="J380" s="20"/>
      <c r="K380" s="21"/>
      <c r="L380" s="20"/>
      <c r="M380" s="119"/>
      <c r="N380" s="119"/>
      <c r="O380" s="119">
        <v>248</v>
      </c>
      <c r="P380" s="119"/>
      <c r="Q380" s="118">
        <v>206</v>
      </c>
      <c r="R380" s="118"/>
      <c r="S380" s="20">
        <v>62</v>
      </c>
      <c r="T380" s="116">
        <f t="shared" si="106"/>
        <v>516</v>
      </c>
      <c r="U380" s="117"/>
      <c r="W380" s="96"/>
    </row>
    <row r="381" spans="6:23" x14ac:dyDescent="0.25">
      <c r="F381" s="126"/>
      <c r="G381" s="60" t="s">
        <v>43</v>
      </c>
      <c r="H381" s="76"/>
      <c r="I381" s="19"/>
      <c r="J381" s="20"/>
      <c r="K381" s="21"/>
      <c r="L381" s="20"/>
      <c r="M381" s="119"/>
      <c r="N381" s="119"/>
      <c r="O381" s="119">
        <v>96</v>
      </c>
      <c r="P381" s="119"/>
      <c r="Q381" s="118">
        <v>80</v>
      </c>
      <c r="R381" s="118"/>
      <c r="S381" s="20">
        <v>24</v>
      </c>
      <c r="T381" s="116">
        <f t="shared" si="106"/>
        <v>200</v>
      </c>
      <c r="U381" s="117"/>
      <c r="W381" s="96"/>
    </row>
    <row r="382" spans="6:23" x14ac:dyDescent="0.25">
      <c r="F382" s="126"/>
      <c r="G382" s="60" t="s">
        <v>44</v>
      </c>
      <c r="H382" s="76"/>
      <c r="I382" s="19"/>
      <c r="J382" s="20"/>
      <c r="K382" s="21"/>
      <c r="L382" s="20"/>
      <c r="M382" s="119"/>
      <c r="N382" s="119"/>
      <c r="O382" s="119">
        <v>132</v>
      </c>
      <c r="P382" s="119"/>
      <c r="Q382" s="118">
        <v>109</v>
      </c>
      <c r="R382" s="118"/>
      <c r="S382" s="20">
        <v>33</v>
      </c>
      <c r="T382" s="116">
        <f t="shared" si="106"/>
        <v>274</v>
      </c>
      <c r="U382" s="117"/>
      <c r="W382" s="96"/>
    </row>
    <row r="383" spans="6:23" x14ac:dyDescent="0.25">
      <c r="F383" s="126"/>
      <c r="G383" s="60" t="s">
        <v>45</v>
      </c>
      <c r="H383" s="76"/>
      <c r="I383" s="19"/>
      <c r="J383" s="20"/>
      <c r="K383" s="21"/>
      <c r="L383" s="20"/>
      <c r="M383" s="119"/>
      <c r="N383" s="119"/>
      <c r="O383" s="119">
        <v>135</v>
      </c>
      <c r="P383" s="119"/>
      <c r="Q383" s="118">
        <v>112</v>
      </c>
      <c r="R383" s="118"/>
      <c r="S383" s="20">
        <v>34</v>
      </c>
      <c r="T383" s="116">
        <f t="shared" si="106"/>
        <v>281</v>
      </c>
      <c r="U383" s="117"/>
      <c r="W383" s="96"/>
    </row>
    <row r="384" spans="6:23" x14ac:dyDescent="0.25">
      <c r="F384" s="126"/>
      <c r="G384" s="60" t="s">
        <v>46</v>
      </c>
      <c r="H384" s="76"/>
      <c r="I384" s="19"/>
      <c r="J384" s="20"/>
      <c r="K384" s="21"/>
      <c r="L384" s="20"/>
      <c r="M384" s="119"/>
      <c r="N384" s="119"/>
      <c r="O384" s="119">
        <v>201</v>
      </c>
      <c r="P384" s="119"/>
      <c r="Q384" s="118">
        <v>166</v>
      </c>
      <c r="R384" s="118"/>
      <c r="S384" s="20">
        <v>50</v>
      </c>
      <c r="T384" s="116">
        <f t="shared" si="106"/>
        <v>417</v>
      </c>
      <c r="U384" s="117"/>
      <c r="W384" s="96"/>
    </row>
    <row r="385" spans="6:23" x14ac:dyDescent="0.25">
      <c r="F385" s="126"/>
      <c r="G385" s="60" t="s">
        <v>48</v>
      </c>
      <c r="H385" s="76"/>
      <c r="I385" s="19"/>
      <c r="J385" s="20"/>
      <c r="K385" s="21"/>
      <c r="L385" s="20"/>
      <c r="M385" s="119"/>
      <c r="N385" s="119"/>
      <c r="O385" s="119">
        <v>154</v>
      </c>
      <c r="P385" s="119"/>
      <c r="Q385" s="118">
        <v>126</v>
      </c>
      <c r="R385" s="118"/>
      <c r="S385" s="20">
        <v>38</v>
      </c>
      <c r="T385" s="116">
        <f t="shared" si="106"/>
        <v>318</v>
      </c>
      <c r="U385" s="117"/>
      <c r="W385" s="96"/>
    </row>
    <row r="386" spans="6:23" x14ac:dyDescent="0.25">
      <c r="F386" s="126"/>
      <c r="G386" s="60" t="s">
        <v>64</v>
      </c>
      <c r="H386" s="76"/>
      <c r="I386" s="19"/>
      <c r="J386" s="20"/>
      <c r="K386" s="21"/>
      <c r="L386" s="20"/>
      <c r="M386" s="119"/>
      <c r="N386" s="119"/>
      <c r="O386" s="119"/>
      <c r="P386" s="119"/>
      <c r="Q386" s="118"/>
      <c r="R386" s="118"/>
      <c r="S386" s="20"/>
      <c r="T386" s="116">
        <f t="shared" si="106"/>
        <v>0</v>
      </c>
      <c r="U386" s="117"/>
      <c r="W386" s="96"/>
    </row>
    <row r="387" spans="6:23" x14ac:dyDescent="0.25">
      <c r="F387" s="126"/>
      <c r="G387" s="60" t="s">
        <v>49</v>
      </c>
      <c r="H387" s="76"/>
      <c r="I387" s="19"/>
      <c r="J387" s="20"/>
      <c r="K387" s="21"/>
      <c r="L387" s="20"/>
      <c r="M387" s="119"/>
      <c r="N387" s="119"/>
      <c r="O387" s="119">
        <v>127</v>
      </c>
      <c r="P387" s="119"/>
      <c r="Q387" s="118">
        <v>105</v>
      </c>
      <c r="R387" s="118"/>
      <c r="S387" s="20">
        <v>32</v>
      </c>
      <c r="T387" s="116">
        <f t="shared" si="106"/>
        <v>264</v>
      </c>
      <c r="U387" s="117"/>
      <c r="W387" s="96"/>
    </row>
    <row r="388" spans="6:23" x14ac:dyDescent="0.25">
      <c r="F388" s="126"/>
      <c r="G388" s="60" t="s">
        <v>65</v>
      </c>
      <c r="H388" s="76"/>
      <c r="I388" s="19"/>
      <c r="J388" s="20"/>
      <c r="K388" s="21"/>
      <c r="L388" s="20"/>
      <c r="M388" s="119"/>
      <c r="N388" s="119"/>
      <c r="O388" s="119"/>
      <c r="P388" s="119"/>
      <c r="Q388" s="118"/>
      <c r="R388" s="118"/>
      <c r="S388" s="20"/>
      <c r="T388" s="116">
        <f t="shared" si="106"/>
        <v>0</v>
      </c>
      <c r="U388" s="117"/>
    </row>
    <row r="389" spans="6:23" x14ac:dyDescent="0.25">
      <c r="F389" s="126"/>
      <c r="G389" s="60" t="s">
        <v>66</v>
      </c>
      <c r="H389" s="76"/>
      <c r="I389" s="19"/>
      <c r="J389" s="20"/>
      <c r="K389" s="21"/>
      <c r="L389" s="20"/>
      <c r="M389" s="119"/>
      <c r="N389" s="119"/>
      <c r="O389" s="119"/>
      <c r="P389" s="119"/>
      <c r="Q389" s="118"/>
      <c r="R389" s="118"/>
      <c r="S389" s="20"/>
      <c r="T389" s="116">
        <f t="shared" si="106"/>
        <v>0</v>
      </c>
      <c r="U389" s="117"/>
    </row>
    <row r="390" spans="6:23" x14ac:dyDescent="0.25">
      <c r="F390" s="127"/>
      <c r="G390" s="61" t="s">
        <v>67</v>
      </c>
      <c r="H390" s="76"/>
      <c r="I390" s="19"/>
      <c r="J390" s="20"/>
      <c r="K390" s="21"/>
      <c r="L390" s="20"/>
      <c r="M390" s="119"/>
      <c r="N390" s="119"/>
      <c r="O390" s="119"/>
      <c r="P390" s="119"/>
      <c r="Q390" s="118"/>
      <c r="R390" s="118"/>
      <c r="S390" s="20"/>
      <c r="T390" s="116">
        <f t="shared" si="106"/>
        <v>0</v>
      </c>
      <c r="U390" s="117"/>
    </row>
    <row r="391" spans="6:23" ht="15" thickBot="1" x14ac:dyDescent="0.3">
      <c r="F391" s="127"/>
      <c r="G391" s="62" t="s">
        <v>47</v>
      </c>
      <c r="H391" s="76"/>
      <c r="I391" s="19"/>
      <c r="J391" s="20"/>
      <c r="K391" s="21"/>
      <c r="L391" s="20"/>
      <c r="M391" s="119"/>
      <c r="N391" s="119"/>
      <c r="O391" s="119"/>
      <c r="P391" s="119"/>
      <c r="Q391" s="118"/>
      <c r="R391" s="118"/>
      <c r="S391" s="20"/>
      <c r="T391" s="116">
        <f t="shared" si="106"/>
        <v>0</v>
      </c>
      <c r="U391" s="117"/>
    </row>
    <row r="392" spans="6:23" ht="15" thickBot="1" x14ac:dyDescent="0.3">
      <c r="F392" s="128"/>
      <c r="G392" s="46" t="s">
        <v>24</v>
      </c>
      <c r="H392" s="91">
        <f>SUM(H374:H391)</f>
        <v>0</v>
      </c>
      <c r="I392" s="47">
        <f>SUM(I375:I391)</f>
        <v>0</v>
      </c>
      <c r="J392" s="47"/>
      <c r="K392" s="47"/>
      <c r="L392" s="47"/>
      <c r="M392" s="131"/>
      <c r="N392" s="132"/>
      <c r="O392" s="131">
        <f>SUM(O375:O391)</f>
        <v>1802</v>
      </c>
      <c r="P392" s="132"/>
      <c r="Q392" s="131">
        <f>SUM(Q375:Q391)</f>
        <v>1489</v>
      </c>
      <c r="R392" s="132"/>
      <c r="S392" s="47">
        <f>SUM(S375:S391)</f>
        <v>449</v>
      </c>
      <c r="T392" s="124">
        <f>SUM(T375:U391)</f>
        <v>3740</v>
      </c>
      <c r="U392" s="125"/>
    </row>
    <row r="393" spans="6:23" ht="15" thickBot="1" x14ac:dyDescent="0.3">
      <c r="F393" s="135" t="s">
        <v>28</v>
      </c>
      <c r="G393" s="136"/>
      <c r="H393" s="92">
        <f>SUM(H375:H391)</f>
        <v>0</v>
      </c>
      <c r="I393" s="48">
        <f>I392+I374</f>
        <v>6438</v>
      </c>
      <c r="J393" s="48">
        <f>J392+J374</f>
        <v>16893</v>
      </c>
      <c r="K393" s="48">
        <f>K392+K374</f>
        <v>20803</v>
      </c>
      <c r="L393" s="48">
        <f>L392+L374</f>
        <v>14518</v>
      </c>
      <c r="M393" s="133">
        <f>M392+M374</f>
        <v>5493</v>
      </c>
      <c r="N393" s="134"/>
      <c r="O393" s="133">
        <f>O392+O374</f>
        <v>1802</v>
      </c>
      <c r="P393" s="134"/>
      <c r="Q393" s="133">
        <f>Q392+Q374</f>
        <v>1489</v>
      </c>
      <c r="R393" s="134"/>
      <c r="S393" s="48">
        <f>S392+S374</f>
        <v>449</v>
      </c>
      <c r="T393" s="133">
        <f>T392+T374</f>
        <v>67885</v>
      </c>
      <c r="U393" s="134"/>
    </row>
  </sheetData>
  <mergeCells count="205">
    <mergeCell ref="B4:B36"/>
    <mergeCell ref="B39:B71"/>
    <mergeCell ref="B74:B106"/>
    <mergeCell ref="B109:B141"/>
    <mergeCell ref="B144:B176"/>
    <mergeCell ref="B320:B352"/>
    <mergeCell ref="T390:U390"/>
    <mergeCell ref="T391:U391"/>
    <mergeCell ref="Q390:R390"/>
    <mergeCell ref="M391:N391"/>
    <mergeCell ref="O391:P391"/>
    <mergeCell ref="Q391:R391"/>
    <mergeCell ref="T387:U387"/>
    <mergeCell ref="T388:U388"/>
    <mergeCell ref="T389:U389"/>
    <mergeCell ref="M385:N385"/>
    <mergeCell ref="O385:P385"/>
    <mergeCell ref="Q385:R385"/>
    <mergeCell ref="M386:N386"/>
    <mergeCell ref="O386:P386"/>
    <mergeCell ref="Q386:R386"/>
    <mergeCell ref="T384:U384"/>
    <mergeCell ref="T385:U385"/>
    <mergeCell ref="T386:U386"/>
    <mergeCell ref="T392:U392"/>
    <mergeCell ref="T393:U393"/>
    <mergeCell ref="D4:D20"/>
    <mergeCell ref="F393:G393"/>
    <mergeCell ref="M393:N393"/>
    <mergeCell ref="O393:P393"/>
    <mergeCell ref="Q393:R393"/>
    <mergeCell ref="M387:N387"/>
    <mergeCell ref="O387:P387"/>
    <mergeCell ref="Q387:R387"/>
    <mergeCell ref="M384:N384"/>
    <mergeCell ref="O384:P384"/>
    <mergeCell ref="Q384:R384"/>
    <mergeCell ref="Q381:R381"/>
    <mergeCell ref="F375:F392"/>
    <mergeCell ref="M378:N378"/>
    <mergeCell ref="O378:P378"/>
    <mergeCell ref="Q378:R378"/>
    <mergeCell ref="Q374:R374"/>
    <mergeCell ref="M368:N368"/>
    <mergeCell ref="O368:P368"/>
    <mergeCell ref="Q368:R368"/>
    <mergeCell ref="M390:N390"/>
    <mergeCell ref="O390:P390"/>
    <mergeCell ref="M392:N392"/>
    <mergeCell ref="O392:P392"/>
    <mergeCell ref="Q392:R392"/>
    <mergeCell ref="M388:N388"/>
    <mergeCell ref="O388:P388"/>
    <mergeCell ref="Q388:R388"/>
    <mergeCell ref="M389:N389"/>
    <mergeCell ref="O389:P389"/>
    <mergeCell ref="Q389:R389"/>
    <mergeCell ref="M382:N382"/>
    <mergeCell ref="O382:P382"/>
    <mergeCell ref="Q382:R382"/>
    <mergeCell ref="M383:N383"/>
    <mergeCell ref="O383:P383"/>
    <mergeCell ref="Q383:R383"/>
    <mergeCell ref="M381:N381"/>
    <mergeCell ref="O381:P381"/>
    <mergeCell ref="T381:U381"/>
    <mergeCell ref="T382:U382"/>
    <mergeCell ref="T383:U383"/>
    <mergeCell ref="M380:N380"/>
    <mergeCell ref="O380:P380"/>
    <mergeCell ref="Q380:R380"/>
    <mergeCell ref="T378:U378"/>
    <mergeCell ref="T379:U379"/>
    <mergeCell ref="T380:U380"/>
    <mergeCell ref="M376:N376"/>
    <mergeCell ref="O376:P376"/>
    <mergeCell ref="Q376:R376"/>
    <mergeCell ref="M377:N377"/>
    <mergeCell ref="O377:P377"/>
    <mergeCell ref="Q377:R377"/>
    <mergeCell ref="T376:U376"/>
    <mergeCell ref="T377:U377"/>
    <mergeCell ref="T374:U374"/>
    <mergeCell ref="F357:F374"/>
    <mergeCell ref="M373:N373"/>
    <mergeCell ref="O373:P373"/>
    <mergeCell ref="Q373:R373"/>
    <mergeCell ref="M374:N374"/>
    <mergeCell ref="O374:P374"/>
    <mergeCell ref="M379:N379"/>
    <mergeCell ref="O379:P379"/>
    <mergeCell ref="Q379:R379"/>
    <mergeCell ref="M375:N375"/>
    <mergeCell ref="O375:P375"/>
    <mergeCell ref="Q375:R375"/>
    <mergeCell ref="T375:U375"/>
    <mergeCell ref="M370:N370"/>
    <mergeCell ref="O370:P370"/>
    <mergeCell ref="Q370:R370"/>
    <mergeCell ref="M371:N371"/>
    <mergeCell ref="O371:P371"/>
    <mergeCell ref="Q371:R371"/>
    <mergeCell ref="M372:N372"/>
    <mergeCell ref="O372:P372"/>
    <mergeCell ref="Q372:R372"/>
    <mergeCell ref="M369:N369"/>
    <mergeCell ref="O369:P369"/>
    <mergeCell ref="Q369:R369"/>
    <mergeCell ref="M366:N366"/>
    <mergeCell ref="O366:P366"/>
    <mergeCell ref="Q366:R366"/>
    <mergeCell ref="M367:N367"/>
    <mergeCell ref="O367:P367"/>
    <mergeCell ref="Q367:R367"/>
    <mergeCell ref="O358:P358"/>
    <mergeCell ref="Q358:R358"/>
    <mergeCell ref="M361:N361"/>
    <mergeCell ref="O361:P361"/>
    <mergeCell ref="Q361:R361"/>
    <mergeCell ref="M360:N360"/>
    <mergeCell ref="O360:P360"/>
    <mergeCell ref="Q360:R360"/>
    <mergeCell ref="M364:N364"/>
    <mergeCell ref="O364:P364"/>
    <mergeCell ref="Q364:R364"/>
    <mergeCell ref="M365:N365"/>
    <mergeCell ref="O365:P365"/>
    <mergeCell ref="Q365:R365"/>
    <mergeCell ref="M362:N362"/>
    <mergeCell ref="O362:P362"/>
    <mergeCell ref="M359:N359"/>
    <mergeCell ref="H4:H34"/>
    <mergeCell ref="D22:D34"/>
    <mergeCell ref="C4:C34"/>
    <mergeCell ref="M358:N358"/>
    <mergeCell ref="M356:N356"/>
    <mergeCell ref="M357:N357"/>
    <mergeCell ref="O357:P357"/>
    <mergeCell ref="Q357:R357"/>
    <mergeCell ref="C39:C69"/>
    <mergeCell ref="D39:D55"/>
    <mergeCell ref="H39:H69"/>
    <mergeCell ref="D57:D69"/>
    <mergeCell ref="C74:C104"/>
    <mergeCell ref="D74:D90"/>
    <mergeCell ref="H74:H104"/>
    <mergeCell ref="D92:D104"/>
    <mergeCell ref="C109:C139"/>
    <mergeCell ref="D109:D125"/>
    <mergeCell ref="H109:H139"/>
    <mergeCell ref="O359:P359"/>
    <mergeCell ref="Q359:R359"/>
    <mergeCell ref="T357:U357"/>
    <mergeCell ref="T358:U358"/>
    <mergeCell ref="T359:U359"/>
    <mergeCell ref="T360:U360"/>
    <mergeCell ref="T361:U361"/>
    <mergeCell ref="T362:U362"/>
    <mergeCell ref="T363:U363"/>
    <mergeCell ref="O356:P356"/>
    <mergeCell ref="Q356:R356"/>
    <mergeCell ref="T373:U373"/>
    <mergeCell ref="D127:D139"/>
    <mergeCell ref="C144:C174"/>
    <mergeCell ref="D144:D160"/>
    <mergeCell ref="H144:H174"/>
    <mergeCell ref="D162:D174"/>
    <mergeCell ref="C320:C350"/>
    <mergeCell ref="D320:D336"/>
    <mergeCell ref="H320:H350"/>
    <mergeCell ref="D338:D350"/>
    <mergeCell ref="T364:U364"/>
    <mergeCell ref="T365:U365"/>
    <mergeCell ref="T366:U366"/>
    <mergeCell ref="T367:U367"/>
    <mergeCell ref="T368:U368"/>
    <mergeCell ref="T369:U369"/>
    <mergeCell ref="T370:U370"/>
    <mergeCell ref="T371:U371"/>
    <mergeCell ref="T372:U372"/>
    <mergeCell ref="Q362:R362"/>
    <mergeCell ref="M363:N363"/>
    <mergeCell ref="O363:P363"/>
    <mergeCell ref="Q363:R363"/>
    <mergeCell ref="T356:U356"/>
    <mergeCell ref="B179:B211"/>
    <mergeCell ref="C179:C209"/>
    <mergeCell ref="D179:D195"/>
    <mergeCell ref="H179:H209"/>
    <mergeCell ref="D197:D209"/>
    <mergeCell ref="B214:B246"/>
    <mergeCell ref="C214:C244"/>
    <mergeCell ref="D214:D230"/>
    <mergeCell ref="H214:H244"/>
    <mergeCell ref="D232:D244"/>
    <mergeCell ref="B284:B316"/>
    <mergeCell ref="C284:C314"/>
    <mergeCell ref="D284:D300"/>
    <mergeCell ref="H284:H314"/>
    <mergeCell ref="D302:D314"/>
    <mergeCell ref="B249:B281"/>
    <mergeCell ref="C249:C279"/>
    <mergeCell ref="D249:D265"/>
    <mergeCell ref="H249:H279"/>
    <mergeCell ref="D267:D279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1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AEE2C-5578-4895-98CD-44CFEBECCBC2}">
  <sheetPr>
    <tabColor theme="0"/>
    <pageSetUpPr fitToPage="1"/>
  </sheetPr>
  <dimension ref="A1:U178"/>
  <sheetViews>
    <sheetView view="pageBreakPreview" topLeftCell="D42" zoomScaleNormal="100" zoomScaleSheetLayoutView="100" workbookViewId="0">
      <selection activeCell="G67" sqref="G67"/>
    </sheetView>
  </sheetViews>
  <sheetFormatPr defaultColWidth="8.8984375" defaultRowHeight="14.4" x14ac:dyDescent="0.25"/>
  <cols>
    <col min="1" max="1" width="3" style="2" customWidth="1"/>
    <col min="2" max="2" width="36.796875" style="2" customWidth="1"/>
    <col min="3" max="3" width="25.3984375" style="2" customWidth="1"/>
    <col min="4" max="4" width="17.296875" style="2" customWidth="1"/>
    <col min="5" max="5" width="11.09765625" style="54" customWidth="1"/>
    <col min="6" max="6" width="25.19921875" style="2" customWidth="1"/>
    <col min="7" max="7" width="16.3984375" style="2" customWidth="1"/>
    <col min="8" max="8" width="10.796875" style="2" customWidth="1"/>
    <col min="9" max="9" width="7.59765625" style="2" customWidth="1"/>
    <col min="10" max="10" width="7" style="2" bestFit="1" customWidth="1"/>
    <col min="11" max="11" width="6.8984375" style="2" bestFit="1" customWidth="1"/>
    <col min="12" max="18" width="7" style="2" customWidth="1"/>
    <col min="19" max="20" width="9" style="2" bestFit="1" customWidth="1"/>
    <col min="21" max="21" width="10.796875" style="2" bestFit="1" customWidth="1"/>
    <col min="22" max="16384" width="8.8984375" style="2"/>
  </cols>
  <sheetData>
    <row r="1" spans="1:21" x14ac:dyDescent="0.25">
      <c r="A1" s="1"/>
      <c r="B1" s="4" t="s">
        <v>12</v>
      </c>
      <c r="C1" s="5" t="s">
        <v>1</v>
      </c>
      <c r="D1" s="5" t="s">
        <v>16</v>
      </c>
      <c r="E1" s="52" t="s">
        <v>89</v>
      </c>
      <c r="F1" s="4" t="s">
        <v>0</v>
      </c>
      <c r="G1" s="4" t="s">
        <v>31</v>
      </c>
      <c r="H1" s="5" t="s">
        <v>2</v>
      </c>
      <c r="I1" s="5" t="s">
        <v>15</v>
      </c>
      <c r="J1" s="5" t="s">
        <v>3</v>
      </c>
      <c r="K1" s="5" t="s">
        <v>4</v>
      </c>
      <c r="L1" s="5" t="s">
        <v>5</v>
      </c>
      <c r="M1" s="5" t="s">
        <v>6</v>
      </c>
      <c r="N1" s="5" t="s">
        <v>7</v>
      </c>
      <c r="O1" s="5" t="s">
        <v>8</v>
      </c>
      <c r="P1" s="5" t="s">
        <v>25</v>
      </c>
      <c r="Q1" s="5" t="s">
        <v>26</v>
      </c>
      <c r="R1" s="5" t="s">
        <v>27</v>
      </c>
      <c r="S1" s="6" t="s">
        <v>9</v>
      </c>
      <c r="T1" s="6" t="s">
        <v>30</v>
      </c>
      <c r="U1" s="6" t="s">
        <v>29</v>
      </c>
    </row>
    <row r="2" spans="1:21" ht="14.4" customHeight="1" x14ac:dyDescent="0.25">
      <c r="A2" s="1"/>
      <c r="B2" s="97" t="s">
        <v>69</v>
      </c>
      <c r="C2" s="100">
        <v>4500458778</v>
      </c>
      <c r="D2" s="102" t="s">
        <v>74</v>
      </c>
      <c r="E2" s="52">
        <v>506896</v>
      </c>
      <c r="F2" s="12" t="s">
        <v>50</v>
      </c>
      <c r="G2" s="12" t="s">
        <v>105</v>
      </c>
      <c r="H2" s="141">
        <v>44490</v>
      </c>
      <c r="I2" s="7"/>
      <c r="J2" s="6"/>
      <c r="K2" s="6"/>
      <c r="L2" s="6"/>
      <c r="M2" s="6"/>
      <c r="N2" s="6"/>
      <c r="O2" s="6"/>
      <c r="P2" s="6"/>
      <c r="Q2" s="6"/>
      <c r="R2" s="6"/>
      <c r="S2" s="6">
        <f>SUM(K2:R2)</f>
        <v>0</v>
      </c>
      <c r="T2" s="15">
        <v>5.6</v>
      </c>
      <c r="U2" s="15">
        <f>T2*S2</f>
        <v>0</v>
      </c>
    </row>
    <row r="3" spans="1:21" x14ac:dyDescent="0.25">
      <c r="A3" s="1"/>
      <c r="B3" s="98"/>
      <c r="C3" s="101"/>
      <c r="D3" s="103"/>
      <c r="E3" s="52">
        <v>506896</v>
      </c>
      <c r="F3" s="4" t="s">
        <v>51</v>
      </c>
      <c r="G3" s="12" t="s">
        <v>103</v>
      </c>
      <c r="H3" s="142"/>
      <c r="I3" s="7"/>
      <c r="J3" s="6"/>
      <c r="K3" s="6"/>
      <c r="L3" s="6"/>
      <c r="M3" s="6"/>
      <c r="N3" s="6"/>
      <c r="O3" s="6"/>
      <c r="P3" s="6"/>
      <c r="Q3" s="6"/>
      <c r="R3" s="6"/>
      <c r="S3" s="6">
        <f>SUM(K3:R3)</f>
        <v>0</v>
      </c>
      <c r="T3" s="15">
        <v>5.84</v>
      </c>
      <c r="U3" s="15">
        <f t="shared" ref="U3:U19" si="0">T3*S3</f>
        <v>0</v>
      </c>
    </row>
    <row r="4" spans="1:21" x14ac:dyDescent="0.25">
      <c r="A4" s="1"/>
      <c r="B4" s="98"/>
      <c r="C4" s="101"/>
      <c r="D4" s="103"/>
      <c r="E4" s="52">
        <v>506896</v>
      </c>
      <c r="F4" s="4" t="s">
        <v>52</v>
      </c>
      <c r="G4" s="12" t="s">
        <v>76</v>
      </c>
      <c r="H4" s="142"/>
      <c r="I4" s="7"/>
      <c r="J4" s="6"/>
      <c r="K4" s="6">
        <v>32</v>
      </c>
      <c r="L4" s="6">
        <v>96</v>
      </c>
      <c r="M4" s="6">
        <v>96</v>
      </c>
      <c r="N4" s="6">
        <v>64</v>
      </c>
      <c r="O4" s="6">
        <v>32</v>
      </c>
      <c r="P4" s="6"/>
      <c r="Q4" s="6"/>
      <c r="R4" s="6"/>
      <c r="S4" s="6">
        <f>SUM(K4:R4)</f>
        <v>320</v>
      </c>
      <c r="T4" s="15">
        <v>6.9</v>
      </c>
      <c r="U4" s="15">
        <f t="shared" si="0"/>
        <v>2208</v>
      </c>
    </row>
    <row r="5" spans="1:21" x14ac:dyDescent="0.25">
      <c r="A5" s="1"/>
      <c r="B5" s="98"/>
      <c r="C5" s="101"/>
      <c r="D5" s="103"/>
      <c r="E5" s="52">
        <v>506896</v>
      </c>
      <c r="F5" s="4" t="s">
        <v>53</v>
      </c>
      <c r="G5" s="12" t="s">
        <v>104</v>
      </c>
      <c r="H5" s="142"/>
      <c r="I5" s="7"/>
      <c r="J5" s="6"/>
      <c r="K5" s="6">
        <v>32</v>
      </c>
      <c r="L5" s="6">
        <v>96</v>
      </c>
      <c r="M5" s="6">
        <v>96</v>
      </c>
      <c r="N5" s="6">
        <v>64</v>
      </c>
      <c r="O5" s="6">
        <v>32</v>
      </c>
      <c r="P5" s="6"/>
      <c r="Q5" s="6"/>
      <c r="R5" s="6"/>
      <c r="S5" s="6">
        <f>SUM(K5:R5)</f>
        <v>320</v>
      </c>
      <c r="T5" s="15">
        <v>5.6</v>
      </c>
      <c r="U5" s="15">
        <f t="shared" si="0"/>
        <v>1792</v>
      </c>
    </row>
    <row r="6" spans="1:21" x14ac:dyDescent="0.25">
      <c r="A6" s="1"/>
      <c r="B6" s="98"/>
      <c r="C6" s="101"/>
      <c r="D6" s="103"/>
      <c r="E6" s="52">
        <v>506896</v>
      </c>
      <c r="F6" s="4" t="s">
        <v>54</v>
      </c>
      <c r="G6" s="12" t="s">
        <v>77</v>
      </c>
      <c r="H6" s="143"/>
      <c r="I6" s="7"/>
      <c r="J6" s="6"/>
      <c r="K6" s="6"/>
      <c r="L6" s="6"/>
      <c r="M6" s="6"/>
      <c r="N6" s="6"/>
      <c r="O6" s="6"/>
      <c r="P6" s="6"/>
      <c r="Q6" s="6"/>
      <c r="R6" s="6"/>
      <c r="S6" s="6">
        <f t="shared" ref="S6:S19" si="1">SUM(K6:R6)</f>
        <v>0</v>
      </c>
      <c r="T6" s="15">
        <v>7.15</v>
      </c>
      <c r="U6" s="15">
        <f t="shared" si="0"/>
        <v>0</v>
      </c>
    </row>
    <row r="7" spans="1:21" x14ac:dyDescent="0.25">
      <c r="A7" s="1"/>
      <c r="B7" s="98"/>
      <c r="C7" s="101"/>
      <c r="D7" s="103"/>
      <c r="E7" s="52">
        <v>506896</v>
      </c>
      <c r="F7" s="4" t="s">
        <v>55</v>
      </c>
      <c r="G7" s="12" t="s">
        <v>106</v>
      </c>
      <c r="H7" s="143"/>
      <c r="I7" s="7"/>
      <c r="J7" s="6"/>
      <c r="K7" s="6"/>
      <c r="L7" s="6"/>
      <c r="M7" s="6"/>
      <c r="N7" s="6"/>
      <c r="O7" s="6"/>
      <c r="P7" s="6"/>
      <c r="Q7" s="6"/>
      <c r="R7" s="6"/>
      <c r="S7" s="6">
        <f t="shared" si="1"/>
        <v>0</v>
      </c>
      <c r="T7" s="15">
        <v>5.84</v>
      </c>
      <c r="U7" s="15">
        <f t="shared" si="0"/>
        <v>0</v>
      </c>
    </row>
    <row r="8" spans="1:21" x14ac:dyDescent="0.25">
      <c r="A8" s="1"/>
      <c r="B8" s="98"/>
      <c r="C8" s="101"/>
      <c r="D8" s="103"/>
      <c r="E8" s="52">
        <v>506896</v>
      </c>
      <c r="F8" s="4" t="s">
        <v>56</v>
      </c>
      <c r="G8" s="12" t="s">
        <v>75</v>
      </c>
      <c r="H8" s="143"/>
      <c r="I8" s="7"/>
      <c r="J8" s="6"/>
      <c r="K8" s="6"/>
      <c r="L8" s="6"/>
      <c r="M8" s="6"/>
      <c r="N8" s="6"/>
      <c r="O8" s="6"/>
      <c r="P8" s="6"/>
      <c r="Q8" s="6"/>
      <c r="R8" s="6"/>
      <c r="S8" s="6">
        <f t="shared" si="1"/>
        <v>0</v>
      </c>
      <c r="T8" s="15">
        <v>6.9</v>
      </c>
      <c r="U8" s="15">
        <f t="shared" si="0"/>
        <v>0</v>
      </c>
    </row>
    <row r="9" spans="1:21" x14ac:dyDescent="0.25">
      <c r="A9" s="1"/>
      <c r="B9" s="98"/>
      <c r="C9" s="101"/>
      <c r="D9" s="103"/>
      <c r="E9" s="52">
        <v>507209</v>
      </c>
      <c r="F9" s="4" t="s">
        <v>57</v>
      </c>
      <c r="G9" s="12" t="s">
        <v>81</v>
      </c>
      <c r="H9" s="143"/>
      <c r="I9" s="7"/>
      <c r="J9" s="6"/>
      <c r="K9" s="6"/>
      <c r="L9" s="6"/>
      <c r="M9" s="6"/>
      <c r="N9" s="6"/>
      <c r="O9" s="6"/>
      <c r="P9" s="6"/>
      <c r="Q9" s="6"/>
      <c r="R9" s="6"/>
      <c r="S9" s="6">
        <f t="shared" si="1"/>
        <v>0</v>
      </c>
      <c r="T9" s="15">
        <v>5.82</v>
      </c>
      <c r="U9" s="15">
        <f t="shared" si="0"/>
        <v>0</v>
      </c>
    </row>
    <row r="10" spans="1:21" x14ac:dyDescent="0.25">
      <c r="A10" s="1"/>
      <c r="B10" s="98"/>
      <c r="C10" s="101"/>
      <c r="D10" s="103"/>
      <c r="E10" s="52">
        <v>507209</v>
      </c>
      <c r="F10" s="4" t="s">
        <v>58</v>
      </c>
      <c r="G10" s="12" t="s">
        <v>84</v>
      </c>
      <c r="H10" s="143"/>
      <c r="I10" s="7"/>
      <c r="J10" s="6"/>
      <c r="K10" s="6"/>
      <c r="L10" s="6"/>
      <c r="M10" s="6"/>
      <c r="N10" s="6"/>
      <c r="O10" s="6"/>
      <c r="P10" s="6"/>
      <c r="Q10" s="6"/>
      <c r="R10" s="6"/>
      <c r="S10" s="6">
        <f t="shared" si="1"/>
        <v>0</v>
      </c>
      <c r="T10" s="15">
        <v>6.45</v>
      </c>
      <c r="U10" s="15">
        <f t="shared" si="0"/>
        <v>0</v>
      </c>
    </row>
    <row r="11" spans="1:21" x14ac:dyDescent="0.25">
      <c r="A11" s="1"/>
      <c r="B11" s="98"/>
      <c r="C11" s="101"/>
      <c r="D11" s="103"/>
      <c r="E11" s="52">
        <v>507209</v>
      </c>
      <c r="F11" s="4" t="s">
        <v>59</v>
      </c>
      <c r="G11" s="12" t="s">
        <v>83</v>
      </c>
      <c r="H11" s="143"/>
      <c r="I11" s="7"/>
      <c r="J11" s="6"/>
      <c r="K11" s="6"/>
      <c r="L11" s="6"/>
      <c r="M11" s="6"/>
      <c r="N11" s="6"/>
      <c r="O11" s="6"/>
      <c r="P11" s="6"/>
      <c r="Q11" s="6"/>
      <c r="R11" s="6"/>
      <c r="S11" s="6">
        <f>SUM(K11:R11)</f>
        <v>0</v>
      </c>
      <c r="T11" s="15">
        <v>5.82</v>
      </c>
      <c r="U11" s="15">
        <f t="shared" si="0"/>
        <v>0</v>
      </c>
    </row>
    <row r="12" spans="1:21" x14ac:dyDescent="0.25">
      <c r="A12" s="1"/>
      <c r="B12" s="98"/>
      <c r="C12" s="101"/>
      <c r="D12" s="103"/>
      <c r="E12" s="52">
        <v>507209</v>
      </c>
      <c r="F12" s="4" t="s">
        <v>61</v>
      </c>
      <c r="G12" s="12" t="s">
        <v>78</v>
      </c>
      <c r="H12" s="143"/>
      <c r="I12" s="7"/>
      <c r="J12" s="6"/>
      <c r="K12" s="6">
        <v>32</v>
      </c>
      <c r="L12" s="6">
        <v>96</v>
      </c>
      <c r="M12" s="6">
        <v>96</v>
      </c>
      <c r="N12" s="6">
        <v>64</v>
      </c>
      <c r="O12" s="6">
        <v>32</v>
      </c>
      <c r="P12" s="6"/>
      <c r="Q12" s="6"/>
      <c r="R12" s="6"/>
      <c r="S12" s="6">
        <f>SUM(K12:R12)</f>
        <v>320</v>
      </c>
      <c r="T12" s="15">
        <v>5.9</v>
      </c>
      <c r="U12" s="15">
        <f t="shared" si="0"/>
        <v>1888</v>
      </c>
    </row>
    <row r="13" spans="1:21" x14ac:dyDescent="0.25">
      <c r="A13" s="1"/>
      <c r="B13" s="98"/>
      <c r="C13" s="101"/>
      <c r="D13" s="103"/>
      <c r="E13" s="52">
        <v>507209</v>
      </c>
      <c r="F13" s="4" t="s">
        <v>70</v>
      </c>
      <c r="G13" s="12" t="s">
        <v>85</v>
      </c>
      <c r="H13" s="143"/>
      <c r="I13" s="7"/>
      <c r="J13" s="6"/>
      <c r="K13" s="6"/>
      <c r="L13" s="6"/>
      <c r="M13" s="6"/>
      <c r="N13" s="6"/>
      <c r="O13" s="6"/>
      <c r="P13" s="6"/>
      <c r="Q13" s="6"/>
      <c r="R13" s="6"/>
      <c r="S13" s="6">
        <f t="shared" si="1"/>
        <v>0</v>
      </c>
      <c r="T13" s="15">
        <v>5.95</v>
      </c>
      <c r="U13" s="15">
        <f t="shared" si="0"/>
        <v>0</v>
      </c>
    </row>
    <row r="14" spans="1:21" x14ac:dyDescent="0.25">
      <c r="A14" s="1"/>
      <c r="B14" s="98"/>
      <c r="C14" s="101"/>
      <c r="D14" s="103"/>
      <c r="E14" s="52">
        <v>507209</v>
      </c>
      <c r="F14" s="4" t="s">
        <v>62</v>
      </c>
      <c r="G14" s="12" t="s">
        <v>79</v>
      </c>
      <c r="H14" s="143"/>
      <c r="I14" s="7"/>
      <c r="J14" s="6"/>
      <c r="K14" s="6"/>
      <c r="L14" s="6"/>
      <c r="M14" s="6"/>
      <c r="N14" s="6"/>
      <c r="O14" s="6"/>
      <c r="P14" s="6"/>
      <c r="Q14" s="6"/>
      <c r="R14" s="6"/>
      <c r="S14" s="6">
        <f t="shared" si="1"/>
        <v>0</v>
      </c>
      <c r="T14" s="15">
        <v>5.82</v>
      </c>
      <c r="U14" s="15">
        <f t="shared" si="0"/>
        <v>0</v>
      </c>
    </row>
    <row r="15" spans="1:21" x14ac:dyDescent="0.25">
      <c r="A15" s="1"/>
      <c r="B15" s="98"/>
      <c r="C15" s="101"/>
      <c r="D15" s="103"/>
      <c r="E15" s="52">
        <v>507209</v>
      </c>
      <c r="F15" s="4" t="s">
        <v>71</v>
      </c>
      <c r="G15" s="12" t="s">
        <v>86</v>
      </c>
      <c r="H15" s="143"/>
      <c r="I15" s="7"/>
      <c r="J15" s="6"/>
      <c r="K15" s="6"/>
      <c r="L15" s="6"/>
      <c r="M15" s="6"/>
      <c r="N15" s="6"/>
      <c r="O15" s="6"/>
      <c r="P15" s="6"/>
      <c r="Q15" s="6"/>
      <c r="R15" s="6"/>
      <c r="S15" s="6">
        <f t="shared" si="1"/>
        <v>0</v>
      </c>
      <c r="T15" s="15">
        <v>5.82</v>
      </c>
      <c r="U15" s="15">
        <f t="shared" si="0"/>
        <v>0</v>
      </c>
    </row>
    <row r="16" spans="1:21" x14ac:dyDescent="0.25">
      <c r="A16" s="1"/>
      <c r="B16" s="98"/>
      <c r="C16" s="101"/>
      <c r="D16" s="103"/>
      <c r="E16" s="52">
        <v>507209</v>
      </c>
      <c r="F16" s="4" t="s">
        <v>72</v>
      </c>
      <c r="G16" s="12" t="s">
        <v>80</v>
      </c>
      <c r="H16" s="143"/>
      <c r="I16" s="7"/>
      <c r="J16" s="6"/>
      <c r="K16" s="6"/>
      <c r="L16" s="6"/>
      <c r="M16" s="6"/>
      <c r="N16" s="6"/>
      <c r="O16" s="6"/>
      <c r="P16" s="6"/>
      <c r="Q16" s="6"/>
      <c r="R16" s="6"/>
      <c r="S16" s="6">
        <f t="shared" si="1"/>
        <v>0</v>
      </c>
      <c r="T16" s="15">
        <v>5.95</v>
      </c>
      <c r="U16" s="15">
        <f t="shared" si="0"/>
        <v>0</v>
      </c>
    </row>
    <row r="17" spans="1:21" x14ac:dyDescent="0.25">
      <c r="A17" s="1"/>
      <c r="B17" s="98"/>
      <c r="C17" s="101"/>
      <c r="D17" s="103"/>
      <c r="E17" s="52">
        <v>507209</v>
      </c>
      <c r="F17" s="4" t="s">
        <v>73</v>
      </c>
      <c r="G17" s="12" t="s">
        <v>82</v>
      </c>
      <c r="H17" s="143"/>
      <c r="I17" s="7"/>
      <c r="J17" s="6"/>
      <c r="K17" s="6"/>
      <c r="L17" s="6"/>
      <c r="M17" s="6"/>
      <c r="N17" s="6"/>
      <c r="O17" s="6"/>
      <c r="P17" s="6"/>
      <c r="Q17" s="6"/>
      <c r="R17" s="6"/>
      <c r="S17" s="6">
        <f t="shared" si="1"/>
        <v>0</v>
      </c>
      <c r="T17" s="15">
        <v>5.82</v>
      </c>
      <c r="U17" s="15">
        <f t="shared" si="0"/>
        <v>0</v>
      </c>
    </row>
    <row r="18" spans="1:21" x14ac:dyDescent="0.25">
      <c r="A18" s="1"/>
      <c r="B18" s="98"/>
      <c r="C18" s="101"/>
      <c r="D18" s="103"/>
      <c r="E18" s="52">
        <v>507209</v>
      </c>
      <c r="F18" s="4" t="s">
        <v>60</v>
      </c>
      <c r="G18" s="12" t="s">
        <v>87</v>
      </c>
      <c r="H18" s="143"/>
      <c r="I18" s="7"/>
      <c r="J18" s="6"/>
      <c r="K18" s="6"/>
      <c r="L18" s="6"/>
      <c r="M18" s="6"/>
      <c r="N18" s="6"/>
      <c r="O18" s="6"/>
      <c r="P18" s="6"/>
      <c r="Q18" s="6"/>
      <c r="R18" s="6"/>
      <c r="S18" s="6">
        <f t="shared" si="1"/>
        <v>0</v>
      </c>
      <c r="T18" s="15">
        <v>5.9</v>
      </c>
      <c r="U18" s="15">
        <f t="shared" si="0"/>
        <v>0</v>
      </c>
    </row>
    <row r="19" spans="1:21" x14ac:dyDescent="0.25">
      <c r="A19" s="1"/>
      <c r="B19" s="98"/>
      <c r="C19" s="101"/>
      <c r="D19" s="103"/>
      <c r="E19" s="52">
        <v>507209</v>
      </c>
      <c r="F19" s="4" t="s">
        <v>114</v>
      </c>
      <c r="G19" s="12" t="s">
        <v>115</v>
      </c>
      <c r="H19" s="143"/>
      <c r="I19" s="7"/>
      <c r="J19" s="6"/>
      <c r="K19" s="6"/>
      <c r="L19" s="6"/>
      <c r="M19" s="6"/>
      <c r="N19" s="6"/>
      <c r="O19" s="6"/>
      <c r="P19" s="6"/>
      <c r="Q19" s="6"/>
      <c r="R19" s="6"/>
      <c r="S19" s="6">
        <f t="shared" si="1"/>
        <v>0</v>
      </c>
      <c r="T19" s="15">
        <v>5.82</v>
      </c>
      <c r="U19" s="15">
        <f t="shared" si="0"/>
        <v>0</v>
      </c>
    </row>
    <row r="20" spans="1:21" x14ac:dyDescent="0.25">
      <c r="A20" s="1"/>
      <c r="B20" s="98"/>
      <c r="C20" s="101"/>
      <c r="D20" s="151"/>
      <c r="E20" s="52">
        <v>506896</v>
      </c>
      <c r="F20" s="4" t="s">
        <v>112</v>
      </c>
      <c r="G20" s="12" t="s">
        <v>113</v>
      </c>
      <c r="H20" s="143"/>
      <c r="I20" s="7"/>
      <c r="J20" s="6"/>
      <c r="K20" s="6">
        <v>32</v>
      </c>
      <c r="L20" s="6">
        <v>64</v>
      </c>
      <c r="M20" s="6">
        <v>64</v>
      </c>
      <c r="N20" s="6">
        <v>32</v>
      </c>
      <c r="O20" s="6">
        <v>32</v>
      </c>
      <c r="P20" s="6"/>
      <c r="Q20" s="6"/>
      <c r="R20" s="6"/>
      <c r="S20" s="6">
        <f>SUM(K20:R20)</f>
        <v>224</v>
      </c>
      <c r="T20" s="15">
        <v>6.96</v>
      </c>
      <c r="U20" s="15">
        <f t="shared" ref="U20" si="2">T20*S20</f>
        <v>1559.04</v>
      </c>
    </row>
    <row r="21" spans="1:21" x14ac:dyDescent="0.25">
      <c r="A21" s="1"/>
      <c r="B21" s="99"/>
      <c r="C21" s="140"/>
      <c r="D21" s="9"/>
      <c r="E21" s="53" t="s">
        <v>9</v>
      </c>
      <c r="F21" s="8"/>
      <c r="G21" s="8"/>
      <c r="H21" s="144"/>
      <c r="I21" s="9">
        <f>SUM(I8:I8)</f>
        <v>0</v>
      </c>
      <c r="J21" s="10"/>
      <c r="K21" s="10">
        <f>SUM(K2:K20)</f>
        <v>128</v>
      </c>
      <c r="L21" s="10">
        <f>SUM(L2:L18)</f>
        <v>288</v>
      </c>
      <c r="M21" s="10">
        <f>SUM(M2:M18)</f>
        <v>288</v>
      </c>
      <c r="N21" s="10">
        <f>SUM(N2:N18)</f>
        <v>192</v>
      </c>
      <c r="O21" s="10">
        <f>SUM(O2:O18)</f>
        <v>96</v>
      </c>
      <c r="P21" s="10">
        <f>SUM(P2:P9)</f>
        <v>0</v>
      </c>
      <c r="Q21" s="10">
        <f>SUM(Q2:Q9)</f>
        <v>0</v>
      </c>
      <c r="R21" s="10">
        <f>SUM(R2:R9)</f>
        <v>0</v>
      </c>
      <c r="S21" s="10">
        <f>SUM(S2:S20)</f>
        <v>1184</v>
      </c>
      <c r="T21" s="10"/>
      <c r="U21" s="23">
        <f>SUM(U2:U20)</f>
        <v>7447.04</v>
      </c>
    </row>
    <row r="22" spans="1:21" s="31" customFormat="1" x14ac:dyDescent="0.25">
      <c r="A22" s="25"/>
      <c r="B22" s="26"/>
      <c r="C22" s="27"/>
      <c r="D22" s="27"/>
      <c r="E22" s="26"/>
      <c r="F22" s="26"/>
      <c r="G22" s="26"/>
      <c r="H22" s="26"/>
      <c r="I22" s="28"/>
      <c r="J22" s="28"/>
      <c r="K22" s="29"/>
      <c r="L22" s="29"/>
      <c r="M22" s="29"/>
      <c r="N22" s="29"/>
      <c r="O22" s="29"/>
      <c r="P22" s="29"/>
      <c r="Q22" s="29"/>
      <c r="R22" s="29"/>
      <c r="S22" s="29"/>
      <c r="T22" s="28"/>
      <c r="U22" s="30"/>
    </row>
    <row r="23" spans="1:21" x14ac:dyDescent="0.25">
      <c r="A23" s="1"/>
      <c r="B23" s="4" t="s">
        <v>12</v>
      </c>
      <c r="C23" s="5" t="s">
        <v>1</v>
      </c>
      <c r="D23" s="5" t="s">
        <v>16</v>
      </c>
      <c r="E23" s="52" t="s">
        <v>89</v>
      </c>
      <c r="F23" s="4" t="s">
        <v>0</v>
      </c>
      <c r="G23" s="4" t="s">
        <v>31</v>
      </c>
      <c r="H23" s="5" t="s">
        <v>2</v>
      </c>
      <c r="I23" s="5" t="s">
        <v>15</v>
      </c>
      <c r="J23" s="5" t="s">
        <v>3</v>
      </c>
      <c r="K23" s="5" t="s">
        <v>4</v>
      </c>
      <c r="L23" s="5" t="s">
        <v>5</v>
      </c>
      <c r="M23" s="5" t="s">
        <v>6</v>
      </c>
      <c r="N23" s="5" t="s">
        <v>7</v>
      </c>
      <c r="O23" s="5" t="s">
        <v>8</v>
      </c>
      <c r="P23" s="5" t="s">
        <v>25</v>
      </c>
      <c r="Q23" s="5" t="s">
        <v>26</v>
      </c>
      <c r="R23" s="5" t="s">
        <v>27</v>
      </c>
      <c r="S23" s="6" t="s">
        <v>9</v>
      </c>
      <c r="T23" s="6" t="s">
        <v>30</v>
      </c>
      <c r="U23" s="6" t="s">
        <v>29</v>
      </c>
    </row>
    <row r="24" spans="1:21" ht="14.4" customHeight="1" x14ac:dyDescent="0.25">
      <c r="A24" s="1"/>
      <c r="B24" s="97" t="s">
        <v>69</v>
      </c>
      <c r="C24" s="100">
        <v>4500458779</v>
      </c>
      <c r="D24" s="102" t="s">
        <v>74</v>
      </c>
      <c r="E24" s="52">
        <v>506896</v>
      </c>
      <c r="F24" s="12" t="s">
        <v>50</v>
      </c>
      <c r="G24" s="12" t="s">
        <v>105</v>
      </c>
      <c r="H24" s="141">
        <v>44503</v>
      </c>
      <c r="I24" s="7"/>
      <c r="J24" s="6"/>
      <c r="K24" s="6"/>
      <c r="L24" s="6"/>
      <c r="M24" s="6"/>
      <c r="N24" s="6"/>
      <c r="O24" s="6"/>
      <c r="P24" s="6"/>
      <c r="Q24" s="6"/>
      <c r="R24" s="6"/>
      <c r="S24" s="6">
        <f>SUM(K24:R24)</f>
        <v>0</v>
      </c>
      <c r="T24" s="15">
        <v>5.6</v>
      </c>
      <c r="U24" s="15">
        <f>T24*S24</f>
        <v>0</v>
      </c>
    </row>
    <row r="25" spans="1:21" x14ac:dyDescent="0.25">
      <c r="A25" s="1"/>
      <c r="B25" s="98"/>
      <c r="C25" s="101"/>
      <c r="D25" s="103"/>
      <c r="E25" s="52">
        <v>506896</v>
      </c>
      <c r="F25" s="4" t="s">
        <v>51</v>
      </c>
      <c r="G25" s="12" t="s">
        <v>103</v>
      </c>
      <c r="H25" s="142"/>
      <c r="I25" s="7"/>
      <c r="J25" s="6"/>
      <c r="K25" s="6"/>
      <c r="L25" s="6"/>
      <c r="M25" s="6"/>
      <c r="N25" s="6"/>
      <c r="O25" s="6"/>
      <c r="P25" s="6"/>
      <c r="Q25" s="6"/>
      <c r="R25" s="6"/>
      <c r="S25" s="6">
        <f t="shared" ref="S25:S42" si="3">SUM(K25:R25)</f>
        <v>0</v>
      </c>
      <c r="T25" s="15">
        <v>5.84</v>
      </c>
      <c r="U25" s="15">
        <f t="shared" ref="U25:U42" si="4">T25*S25</f>
        <v>0</v>
      </c>
    </row>
    <row r="26" spans="1:21" x14ac:dyDescent="0.25">
      <c r="A26" s="1"/>
      <c r="B26" s="98"/>
      <c r="C26" s="101"/>
      <c r="D26" s="103"/>
      <c r="E26" s="52">
        <v>506896</v>
      </c>
      <c r="F26" s="4" t="s">
        <v>52</v>
      </c>
      <c r="G26" s="12" t="s">
        <v>76</v>
      </c>
      <c r="H26" s="142"/>
      <c r="I26" s="7"/>
      <c r="J26" s="6"/>
      <c r="K26" s="6"/>
      <c r="L26" s="6"/>
      <c r="M26" s="6"/>
      <c r="N26" s="6"/>
      <c r="O26" s="6"/>
      <c r="P26" s="6"/>
      <c r="Q26" s="6"/>
      <c r="R26" s="6"/>
      <c r="S26" s="6">
        <f t="shared" si="3"/>
        <v>0</v>
      </c>
      <c r="T26" s="15">
        <v>6.9</v>
      </c>
      <c r="U26" s="15">
        <f t="shared" si="4"/>
        <v>0</v>
      </c>
    </row>
    <row r="27" spans="1:21" x14ac:dyDescent="0.25">
      <c r="A27" s="1"/>
      <c r="B27" s="98"/>
      <c r="C27" s="101"/>
      <c r="D27" s="103"/>
      <c r="E27" s="52">
        <v>506896</v>
      </c>
      <c r="F27" s="4" t="s">
        <v>53</v>
      </c>
      <c r="G27" s="12" t="s">
        <v>104</v>
      </c>
      <c r="H27" s="142"/>
      <c r="I27" s="7"/>
      <c r="J27" s="6"/>
      <c r="K27" s="6"/>
      <c r="L27" s="6"/>
      <c r="M27" s="6"/>
      <c r="N27" s="6"/>
      <c r="O27" s="6"/>
      <c r="P27" s="6"/>
      <c r="Q27" s="6"/>
      <c r="R27" s="6"/>
      <c r="S27" s="6">
        <f t="shared" si="3"/>
        <v>0</v>
      </c>
      <c r="T27" s="15">
        <v>5.6</v>
      </c>
      <c r="U27" s="15">
        <f t="shared" si="4"/>
        <v>0</v>
      </c>
    </row>
    <row r="28" spans="1:21" x14ac:dyDescent="0.25">
      <c r="A28" s="1"/>
      <c r="B28" s="98"/>
      <c r="C28" s="101"/>
      <c r="D28" s="103"/>
      <c r="E28" s="52">
        <v>506896</v>
      </c>
      <c r="F28" s="4" t="s">
        <v>54</v>
      </c>
      <c r="G28" s="12" t="s">
        <v>77</v>
      </c>
      <c r="H28" s="143"/>
      <c r="I28" s="7"/>
      <c r="J28" s="6"/>
      <c r="K28" s="6"/>
      <c r="L28" s="6"/>
      <c r="M28" s="6"/>
      <c r="N28" s="6"/>
      <c r="O28" s="6"/>
      <c r="P28" s="6"/>
      <c r="Q28" s="6"/>
      <c r="R28" s="6"/>
      <c r="S28" s="6">
        <f t="shared" si="3"/>
        <v>0</v>
      </c>
      <c r="T28" s="15">
        <v>7.15</v>
      </c>
      <c r="U28" s="15">
        <f t="shared" si="4"/>
        <v>0</v>
      </c>
    </row>
    <row r="29" spans="1:21" x14ac:dyDescent="0.25">
      <c r="A29" s="1"/>
      <c r="B29" s="98"/>
      <c r="C29" s="101"/>
      <c r="D29" s="103"/>
      <c r="E29" s="52">
        <v>506896</v>
      </c>
      <c r="F29" s="4" t="s">
        <v>55</v>
      </c>
      <c r="G29" s="12" t="s">
        <v>106</v>
      </c>
      <c r="H29" s="143"/>
      <c r="I29" s="7"/>
      <c r="J29" s="6"/>
      <c r="K29" s="6"/>
      <c r="L29" s="6"/>
      <c r="M29" s="6"/>
      <c r="N29" s="6"/>
      <c r="O29" s="6"/>
      <c r="P29" s="6"/>
      <c r="Q29" s="6"/>
      <c r="R29" s="6"/>
      <c r="S29" s="6">
        <f t="shared" si="3"/>
        <v>0</v>
      </c>
      <c r="T29" s="15">
        <v>5.84</v>
      </c>
      <c r="U29" s="15">
        <f t="shared" si="4"/>
        <v>0</v>
      </c>
    </row>
    <row r="30" spans="1:21" x14ac:dyDescent="0.25">
      <c r="A30" s="1"/>
      <c r="B30" s="98"/>
      <c r="C30" s="101"/>
      <c r="D30" s="103"/>
      <c r="E30" s="52">
        <v>506896</v>
      </c>
      <c r="F30" s="4" t="s">
        <v>56</v>
      </c>
      <c r="G30" s="12" t="s">
        <v>75</v>
      </c>
      <c r="H30" s="143"/>
      <c r="I30" s="7"/>
      <c r="J30" s="6"/>
      <c r="K30" s="6"/>
      <c r="L30" s="6"/>
      <c r="M30" s="6"/>
      <c r="N30" s="6"/>
      <c r="O30" s="6"/>
      <c r="P30" s="6"/>
      <c r="Q30" s="6"/>
      <c r="R30" s="6"/>
      <c r="S30" s="6">
        <f t="shared" si="3"/>
        <v>0</v>
      </c>
      <c r="T30" s="15">
        <v>6.9</v>
      </c>
      <c r="U30" s="15">
        <f t="shared" si="4"/>
        <v>0</v>
      </c>
    </row>
    <row r="31" spans="1:21" x14ac:dyDescent="0.25">
      <c r="A31" s="1"/>
      <c r="B31" s="98"/>
      <c r="C31" s="101"/>
      <c r="D31" s="103"/>
      <c r="E31" s="52">
        <v>507209</v>
      </c>
      <c r="F31" s="4" t="s">
        <v>57</v>
      </c>
      <c r="G31" s="12" t="s">
        <v>81</v>
      </c>
      <c r="H31" s="143"/>
      <c r="I31" s="7"/>
      <c r="J31" s="6"/>
      <c r="K31" s="6"/>
      <c r="L31" s="6"/>
      <c r="M31" s="6"/>
      <c r="N31" s="6"/>
      <c r="O31" s="6"/>
      <c r="P31" s="6"/>
      <c r="Q31" s="6"/>
      <c r="R31" s="6"/>
      <c r="S31" s="6">
        <f t="shared" si="3"/>
        <v>0</v>
      </c>
      <c r="T31" s="15">
        <v>5.82</v>
      </c>
      <c r="U31" s="15">
        <f t="shared" si="4"/>
        <v>0</v>
      </c>
    </row>
    <row r="32" spans="1:21" x14ac:dyDescent="0.25">
      <c r="A32" s="1"/>
      <c r="B32" s="98"/>
      <c r="C32" s="101"/>
      <c r="D32" s="103"/>
      <c r="E32" s="52">
        <v>507209</v>
      </c>
      <c r="F32" s="4" t="s">
        <v>58</v>
      </c>
      <c r="G32" s="12" t="s">
        <v>84</v>
      </c>
      <c r="H32" s="143"/>
      <c r="I32" s="7"/>
      <c r="J32" s="6"/>
      <c r="K32" s="6"/>
      <c r="L32" s="6"/>
      <c r="M32" s="6"/>
      <c r="N32" s="6"/>
      <c r="O32" s="6"/>
      <c r="P32" s="6"/>
      <c r="Q32" s="6"/>
      <c r="R32" s="6"/>
      <c r="S32" s="6">
        <f t="shared" si="3"/>
        <v>0</v>
      </c>
      <c r="T32" s="15">
        <v>6.45</v>
      </c>
      <c r="U32" s="15">
        <f t="shared" si="4"/>
        <v>0</v>
      </c>
    </row>
    <row r="33" spans="1:21" x14ac:dyDescent="0.25">
      <c r="A33" s="1"/>
      <c r="B33" s="98"/>
      <c r="C33" s="101"/>
      <c r="D33" s="103"/>
      <c r="E33" s="52">
        <v>507209</v>
      </c>
      <c r="F33" s="4" t="s">
        <v>59</v>
      </c>
      <c r="G33" s="12" t="s">
        <v>83</v>
      </c>
      <c r="H33" s="143"/>
      <c r="I33" s="7"/>
      <c r="J33" s="6"/>
      <c r="K33" s="6"/>
      <c r="L33" s="6"/>
      <c r="M33" s="6"/>
      <c r="N33" s="6"/>
      <c r="O33" s="6"/>
      <c r="P33" s="6"/>
      <c r="Q33" s="6"/>
      <c r="R33" s="6"/>
      <c r="S33" s="6">
        <f t="shared" si="3"/>
        <v>0</v>
      </c>
      <c r="T33" s="15">
        <v>5.82</v>
      </c>
      <c r="U33" s="15">
        <f t="shared" si="4"/>
        <v>0</v>
      </c>
    </row>
    <row r="34" spans="1:21" x14ac:dyDescent="0.25">
      <c r="A34" s="1"/>
      <c r="B34" s="98"/>
      <c r="C34" s="101"/>
      <c r="D34" s="103"/>
      <c r="E34" s="52">
        <v>507209</v>
      </c>
      <c r="F34" s="4" t="s">
        <v>61</v>
      </c>
      <c r="G34" s="12" t="s">
        <v>78</v>
      </c>
      <c r="H34" s="143"/>
      <c r="I34" s="7"/>
      <c r="J34" s="6"/>
      <c r="K34" s="6">
        <v>108</v>
      </c>
      <c r="L34" s="6">
        <v>324</v>
      </c>
      <c r="M34" s="6">
        <v>456</v>
      </c>
      <c r="N34" s="6">
        <v>216</v>
      </c>
      <c r="O34" s="6">
        <v>60</v>
      </c>
      <c r="P34" s="6"/>
      <c r="Q34" s="6"/>
      <c r="R34" s="6"/>
      <c r="S34" s="6">
        <f t="shared" si="3"/>
        <v>1164</v>
      </c>
      <c r="T34" s="15">
        <v>5.9</v>
      </c>
      <c r="U34" s="15">
        <f t="shared" si="4"/>
        <v>6867.6</v>
      </c>
    </row>
    <row r="35" spans="1:21" x14ac:dyDescent="0.25">
      <c r="A35" s="1"/>
      <c r="B35" s="98"/>
      <c r="C35" s="101"/>
      <c r="D35" s="103"/>
      <c r="E35" s="52">
        <v>507209</v>
      </c>
      <c r="F35" s="4" t="s">
        <v>70</v>
      </c>
      <c r="G35" s="12" t="s">
        <v>85</v>
      </c>
      <c r="H35" s="143"/>
      <c r="I35" s="7"/>
      <c r="J35" s="6"/>
      <c r="K35" s="6"/>
      <c r="L35" s="6"/>
      <c r="M35" s="6"/>
      <c r="N35" s="6"/>
      <c r="O35" s="6"/>
      <c r="P35" s="6"/>
      <c r="Q35" s="6"/>
      <c r="R35" s="6"/>
      <c r="S35" s="6">
        <f t="shared" si="3"/>
        <v>0</v>
      </c>
      <c r="T35" s="15">
        <v>5.95</v>
      </c>
      <c r="U35" s="15">
        <f t="shared" si="4"/>
        <v>0</v>
      </c>
    </row>
    <row r="36" spans="1:21" x14ac:dyDescent="0.25">
      <c r="A36" s="1"/>
      <c r="B36" s="98"/>
      <c r="C36" s="101"/>
      <c r="D36" s="103"/>
      <c r="E36" s="52">
        <v>507209</v>
      </c>
      <c r="F36" s="4" t="s">
        <v>62</v>
      </c>
      <c r="G36" s="12" t="s">
        <v>79</v>
      </c>
      <c r="H36" s="143"/>
      <c r="I36" s="7"/>
      <c r="J36" s="6"/>
      <c r="K36" s="6"/>
      <c r="L36" s="6"/>
      <c r="M36" s="6"/>
      <c r="N36" s="6"/>
      <c r="O36" s="6"/>
      <c r="P36" s="6"/>
      <c r="Q36" s="6"/>
      <c r="R36" s="6"/>
      <c r="S36" s="6">
        <f t="shared" si="3"/>
        <v>0</v>
      </c>
      <c r="T36" s="15">
        <v>5.82</v>
      </c>
      <c r="U36" s="15">
        <f t="shared" si="4"/>
        <v>0</v>
      </c>
    </row>
    <row r="37" spans="1:21" x14ac:dyDescent="0.25">
      <c r="A37" s="1"/>
      <c r="B37" s="98"/>
      <c r="C37" s="101"/>
      <c r="D37" s="103"/>
      <c r="E37" s="52">
        <v>507209</v>
      </c>
      <c r="F37" s="4" t="s">
        <v>71</v>
      </c>
      <c r="G37" s="12" t="s">
        <v>86</v>
      </c>
      <c r="H37" s="143"/>
      <c r="I37" s="7"/>
      <c r="J37" s="6"/>
      <c r="K37" s="6"/>
      <c r="L37" s="6"/>
      <c r="M37" s="6"/>
      <c r="N37" s="6"/>
      <c r="O37" s="6"/>
      <c r="P37" s="6"/>
      <c r="Q37" s="6"/>
      <c r="R37" s="6"/>
      <c r="S37" s="6">
        <f t="shared" si="3"/>
        <v>0</v>
      </c>
      <c r="T37" s="15">
        <v>5.82</v>
      </c>
      <c r="U37" s="15">
        <f t="shared" si="4"/>
        <v>0</v>
      </c>
    </row>
    <row r="38" spans="1:21" x14ac:dyDescent="0.25">
      <c r="A38" s="1"/>
      <c r="B38" s="98"/>
      <c r="C38" s="101"/>
      <c r="D38" s="103"/>
      <c r="E38" s="52">
        <v>507209</v>
      </c>
      <c r="F38" s="4" t="s">
        <v>72</v>
      </c>
      <c r="G38" s="12" t="s">
        <v>80</v>
      </c>
      <c r="H38" s="143"/>
      <c r="I38" s="7"/>
      <c r="J38" s="6"/>
      <c r="K38" s="6"/>
      <c r="L38" s="6"/>
      <c r="M38" s="6"/>
      <c r="N38" s="6"/>
      <c r="O38" s="6"/>
      <c r="P38" s="6"/>
      <c r="Q38" s="6"/>
      <c r="R38" s="6"/>
      <c r="S38" s="6">
        <f t="shared" si="3"/>
        <v>0</v>
      </c>
      <c r="T38" s="15">
        <v>5.95</v>
      </c>
      <c r="U38" s="15">
        <f t="shared" si="4"/>
        <v>0</v>
      </c>
    </row>
    <row r="39" spans="1:21" x14ac:dyDescent="0.25">
      <c r="A39" s="1"/>
      <c r="B39" s="98"/>
      <c r="C39" s="101"/>
      <c r="D39" s="103"/>
      <c r="E39" s="52">
        <v>507209</v>
      </c>
      <c r="F39" s="4" t="s">
        <v>73</v>
      </c>
      <c r="G39" s="12" t="s">
        <v>82</v>
      </c>
      <c r="H39" s="143"/>
      <c r="I39" s="7"/>
      <c r="J39" s="6"/>
      <c r="K39" s="6"/>
      <c r="L39" s="6"/>
      <c r="M39" s="6"/>
      <c r="N39" s="6"/>
      <c r="O39" s="6"/>
      <c r="P39" s="6"/>
      <c r="Q39" s="6"/>
      <c r="R39" s="6"/>
      <c r="S39" s="6">
        <f t="shared" si="3"/>
        <v>0</v>
      </c>
      <c r="T39" s="15">
        <v>5.82</v>
      </c>
      <c r="U39" s="15">
        <f t="shared" si="4"/>
        <v>0</v>
      </c>
    </row>
    <row r="40" spans="1:21" x14ac:dyDescent="0.25">
      <c r="A40" s="1"/>
      <c r="B40" s="98"/>
      <c r="C40" s="101"/>
      <c r="D40" s="103"/>
      <c r="E40" s="52">
        <v>507209</v>
      </c>
      <c r="F40" s="4" t="s">
        <v>60</v>
      </c>
      <c r="G40" s="12" t="s">
        <v>87</v>
      </c>
      <c r="H40" s="143"/>
      <c r="I40" s="7"/>
      <c r="J40" s="6"/>
      <c r="K40" s="6"/>
      <c r="L40" s="6"/>
      <c r="M40" s="6"/>
      <c r="N40" s="6"/>
      <c r="O40" s="6"/>
      <c r="P40" s="6"/>
      <c r="Q40" s="6"/>
      <c r="R40" s="6"/>
      <c r="S40" s="6">
        <f t="shared" si="3"/>
        <v>0</v>
      </c>
      <c r="T40" s="15">
        <v>5.9</v>
      </c>
      <c r="U40" s="15">
        <f t="shared" si="4"/>
        <v>0</v>
      </c>
    </row>
    <row r="41" spans="1:21" x14ac:dyDescent="0.25">
      <c r="A41" s="1"/>
      <c r="B41" s="98"/>
      <c r="C41" s="101"/>
      <c r="D41" s="103"/>
      <c r="E41" s="52">
        <v>507209</v>
      </c>
      <c r="F41" s="4" t="s">
        <v>114</v>
      </c>
      <c r="G41" s="12" t="s">
        <v>115</v>
      </c>
      <c r="H41" s="143"/>
      <c r="I41" s="7"/>
      <c r="J41" s="6"/>
      <c r="K41" s="6">
        <v>32</v>
      </c>
      <c r="L41" s="6">
        <v>96</v>
      </c>
      <c r="M41" s="6">
        <v>96</v>
      </c>
      <c r="N41" s="6">
        <v>64</v>
      </c>
      <c r="O41" s="6">
        <v>32</v>
      </c>
      <c r="P41" s="6"/>
      <c r="Q41" s="6"/>
      <c r="R41" s="6"/>
      <c r="S41" s="6">
        <f t="shared" si="3"/>
        <v>320</v>
      </c>
      <c r="T41" s="15">
        <v>5.82</v>
      </c>
      <c r="U41" s="15">
        <f t="shared" si="4"/>
        <v>1862.4</v>
      </c>
    </row>
    <row r="42" spans="1:21" x14ac:dyDescent="0.25">
      <c r="A42" s="1"/>
      <c r="B42" s="98"/>
      <c r="C42" s="101"/>
      <c r="D42" s="151"/>
      <c r="E42" s="52">
        <v>506896</v>
      </c>
      <c r="F42" s="4" t="s">
        <v>112</v>
      </c>
      <c r="G42" s="12" t="s">
        <v>113</v>
      </c>
      <c r="H42" s="143"/>
      <c r="I42" s="7"/>
      <c r="J42" s="6"/>
      <c r="K42" s="6"/>
      <c r="L42" s="6"/>
      <c r="M42" s="6"/>
      <c r="N42" s="6"/>
      <c r="O42" s="6"/>
      <c r="P42" s="6"/>
      <c r="Q42" s="6"/>
      <c r="R42" s="6"/>
      <c r="S42" s="6">
        <f t="shared" si="3"/>
        <v>0</v>
      </c>
      <c r="T42" s="15">
        <v>6.96</v>
      </c>
      <c r="U42" s="15">
        <f t="shared" si="4"/>
        <v>0</v>
      </c>
    </row>
    <row r="43" spans="1:21" x14ac:dyDescent="0.25">
      <c r="A43" s="1"/>
      <c r="B43" s="99"/>
      <c r="C43" s="140"/>
      <c r="D43" s="9"/>
      <c r="E43" s="53" t="s">
        <v>9</v>
      </c>
      <c r="F43" s="8"/>
      <c r="G43" s="8"/>
      <c r="H43" s="144"/>
      <c r="I43" s="9">
        <f>SUM(I30:I30)</f>
        <v>0</v>
      </c>
      <c r="J43" s="10"/>
      <c r="K43" s="10">
        <f>SUM(K24:K42)</f>
        <v>140</v>
      </c>
      <c r="L43" s="10">
        <f>SUM(L24:L40)</f>
        <v>324</v>
      </c>
      <c r="M43" s="10">
        <f>SUM(M24:M40)</f>
        <v>456</v>
      </c>
      <c r="N43" s="10">
        <f>SUM(N24:N40)</f>
        <v>216</v>
      </c>
      <c r="O43" s="10">
        <f>SUM(O24:O40)</f>
        <v>60</v>
      </c>
      <c r="P43" s="10">
        <f>SUM(P24:P31)</f>
        <v>0</v>
      </c>
      <c r="Q43" s="10">
        <f>SUM(Q24:Q31)</f>
        <v>0</v>
      </c>
      <c r="R43" s="10">
        <f>SUM(R24:R31)</f>
        <v>0</v>
      </c>
      <c r="S43" s="10">
        <f>SUM(S24:S42)</f>
        <v>1484</v>
      </c>
      <c r="T43" s="10"/>
      <c r="U43" s="23">
        <f>SUM(U24:U42)</f>
        <v>8730</v>
      </c>
    </row>
    <row r="44" spans="1:21" s="31" customFormat="1" x14ac:dyDescent="0.25">
      <c r="A44" s="25"/>
      <c r="B44" s="26"/>
      <c r="C44" s="27"/>
      <c r="D44" s="27"/>
      <c r="E44" s="26"/>
      <c r="F44" s="26"/>
      <c r="G44" s="26"/>
      <c r="H44" s="26"/>
      <c r="I44" s="28"/>
      <c r="J44" s="28"/>
      <c r="K44" s="29"/>
      <c r="L44" s="29"/>
      <c r="M44" s="29"/>
      <c r="N44" s="29"/>
      <c r="O44" s="29"/>
      <c r="P44" s="29"/>
      <c r="Q44" s="29"/>
      <c r="R44" s="29"/>
      <c r="S44" s="29"/>
      <c r="T44" s="28"/>
      <c r="U44" s="30"/>
    </row>
    <row r="45" spans="1:21" x14ac:dyDescent="0.25">
      <c r="A45" s="1"/>
      <c r="B45" s="4" t="s">
        <v>12</v>
      </c>
      <c r="C45" s="5" t="s">
        <v>1</v>
      </c>
      <c r="D45" s="5" t="s">
        <v>16</v>
      </c>
      <c r="E45" s="52" t="s">
        <v>89</v>
      </c>
      <c r="F45" s="4" t="s">
        <v>0</v>
      </c>
      <c r="G45" s="4" t="s">
        <v>31</v>
      </c>
      <c r="H45" s="5" t="s">
        <v>2</v>
      </c>
      <c r="I45" s="5" t="s">
        <v>15</v>
      </c>
      <c r="J45" s="5" t="s">
        <v>3</v>
      </c>
      <c r="K45" s="5" t="s">
        <v>4</v>
      </c>
      <c r="L45" s="5" t="s">
        <v>5</v>
      </c>
      <c r="M45" s="5" t="s">
        <v>6</v>
      </c>
      <c r="N45" s="5" t="s">
        <v>7</v>
      </c>
      <c r="O45" s="5" t="s">
        <v>8</v>
      </c>
      <c r="P45" s="5" t="s">
        <v>25</v>
      </c>
      <c r="Q45" s="5" t="s">
        <v>26</v>
      </c>
      <c r="R45" s="5" t="s">
        <v>27</v>
      </c>
      <c r="S45" s="6" t="s">
        <v>9</v>
      </c>
      <c r="T45" s="6" t="s">
        <v>30</v>
      </c>
      <c r="U45" s="6" t="s">
        <v>29</v>
      </c>
    </row>
    <row r="46" spans="1:21" ht="14.4" customHeight="1" x14ac:dyDescent="0.25">
      <c r="A46" s="1"/>
      <c r="B46" s="97" t="s">
        <v>69</v>
      </c>
      <c r="C46" s="100">
        <v>4500458776</v>
      </c>
      <c r="D46" s="102" t="s">
        <v>74</v>
      </c>
      <c r="E46" s="52">
        <v>506896</v>
      </c>
      <c r="F46" s="12" t="s">
        <v>50</v>
      </c>
      <c r="G46" s="12" t="s">
        <v>105</v>
      </c>
      <c r="H46" s="141">
        <v>44503</v>
      </c>
      <c r="I46" s="7"/>
      <c r="J46" s="6"/>
      <c r="K46" s="6"/>
      <c r="L46" s="6"/>
      <c r="M46" s="6"/>
      <c r="N46" s="6"/>
      <c r="O46" s="6"/>
      <c r="P46" s="6"/>
      <c r="Q46" s="6"/>
      <c r="R46" s="6"/>
      <c r="S46" s="6">
        <f>SUM(K46:R46)</f>
        <v>0</v>
      </c>
      <c r="T46" s="15">
        <v>5.6</v>
      </c>
      <c r="U46" s="15">
        <f>T46*S46</f>
        <v>0</v>
      </c>
    </row>
    <row r="47" spans="1:21" x14ac:dyDescent="0.25">
      <c r="A47" s="1"/>
      <c r="B47" s="98"/>
      <c r="C47" s="101"/>
      <c r="D47" s="103"/>
      <c r="E47" s="52">
        <v>506896</v>
      </c>
      <c r="F47" s="4" t="s">
        <v>51</v>
      </c>
      <c r="G47" s="12" t="s">
        <v>103</v>
      </c>
      <c r="H47" s="142"/>
      <c r="I47" s="7"/>
      <c r="J47" s="6"/>
      <c r="K47" s="6"/>
      <c r="L47" s="6"/>
      <c r="M47" s="6"/>
      <c r="N47" s="6"/>
      <c r="O47" s="6"/>
      <c r="P47" s="6"/>
      <c r="Q47" s="6"/>
      <c r="R47" s="6"/>
      <c r="S47" s="6">
        <f t="shared" ref="S47:S64" si="5">SUM(K47:R47)</f>
        <v>0</v>
      </c>
      <c r="T47" s="15">
        <v>5.84</v>
      </c>
      <c r="U47" s="15">
        <f t="shared" ref="U47:U64" si="6">T47*S47</f>
        <v>0</v>
      </c>
    </row>
    <row r="48" spans="1:21" x14ac:dyDescent="0.25">
      <c r="A48" s="1"/>
      <c r="B48" s="98"/>
      <c r="C48" s="101"/>
      <c r="D48" s="103"/>
      <c r="E48" s="52">
        <v>506896</v>
      </c>
      <c r="F48" s="4" t="s">
        <v>52</v>
      </c>
      <c r="G48" s="12" t="s">
        <v>76</v>
      </c>
      <c r="H48" s="142"/>
      <c r="I48" s="7"/>
      <c r="J48" s="6"/>
      <c r="K48" s="6">
        <v>84</v>
      </c>
      <c r="L48" s="6">
        <v>228</v>
      </c>
      <c r="M48" s="6">
        <v>324</v>
      </c>
      <c r="N48" s="6">
        <v>156</v>
      </c>
      <c r="O48" s="6">
        <v>36</v>
      </c>
      <c r="P48" s="6"/>
      <c r="Q48" s="6"/>
      <c r="R48" s="6"/>
      <c r="S48" s="6">
        <f t="shared" si="5"/>
        <v>828</v>
      </c>
      <c r="T48" s="15">
        <v>6.9</v>
      </c>
      <c r="U48" s="15">
        <f t="shared" si="6"/>
        <v>5713.2000000000007</v>
      </c>
    </row>
    <row r="49" spans="1:21" x14ac:dyDescent="0.25">
      <c r="A49" s="1"/>
      <c r="B49" s="98"/>
      <c r="C49" s="101"/>
      <c r="D49" s="103"/>
      <c r="E49" s="52">
        <v>506896</v>
      </c>
      <c r="F49" s="4" t="s">
        <v>53</v>
      </c>
      <c r="G49" s="12" t="s">
        <v>104</v>
      </c>
      <c r="H49" s="142"/>
      <c r="I49" s="7"/>
      <c r="J49" s="6"/>
      <c r="K49" s="6">
        <v>84</v>
      </c>
      <c r="L49" s="6">
        <v>240</v>
      </c>
      <c r="M49" s="6">
        <v>348</v>
      </c>
      <c r="N49" s="6">
        <v>168</v>
      </c>
      <c r="O49" s="6">
        <v>36</v>
      </c>
      <c r="P49" s="6"/>
      <c r="Q49" s="6"/>
      <c r="R49" s="6"/>
      <c r="S49" s="6">
        <f t="shared" si="5"/>
        <v>876</v>
      </c>
      <c r="T49" s="15">
        <v>5.6</v>
      </c>
      <c r="U49" s="15">
        <f t="shared" si="6"/>
        <v>4905.5999999999995</v>
      </c>
    </row>
    <row r="50" spans="1:21" x14ac:dyDescent="0.25">
      <c r="A50" s="1"/>
      <c r="B50" s="98"/>
      <c r="C50" s="101"/>
      <c r="D50" s="103"/>
      <c r="E50" s="52">
        <v>506896</v>
      </c>
      <c r="F50" s="4" t="s">
        <v>54</v>
      </c>
      <c r="G50" s="12" t="s">
        <v>77</v>
      </c>
      <c r="H50" s="143"/>
      <c r="I50" s="7"/>
      <c r="J50" s="6"/>
      <c r="K50" s="6"/>
      <c r="L50" s="6"/>
      <c r="M50" s="6"/>
      <c r="N50" s="6"/>
      <c r="O50" s="6"/>
      <c r="P50" s="6"/>
      <c r="Q50" s="6"/>
      <c r="R50" s="6"/>
      <c r="S50" s="6">
        <f t="shared" si="5"/>
        <v>0</v>
      </c>
      <c r="T50" s="15">
        <v>7.15</v>
      </c>
      <c r="U50" s="15">
        <f t="shared" si="6"/>
        <v>0</v>
      </c>
    </row>
    <row r="51" spans="1:21" x14ac:dyDescent="0.25">
      <c r="A51" s="1"/>
      <c r="B51" s="98"/>
      <c r="C51" s="101"/>
      <c r="D51" s="103"/>
      <c r="E51" s="52">
        <v>506896</v>
      </c>
      <c r="F51" s="4" t="s">
        <v>55</v>
      </c>
      <c r="G51" s="12" t="s">
        <v>106</v>
      </c>
      <c r="H51" s="143"/>
      <c r="I51" s="7"/>
      <c r="J51" s="6"/>
      <c r="K51" s="6"/>
      <c r="L51" s="6"/>
      <c r="M51" s="6"/>
      <c r="N51" s="6"/>
      <c r="O51" s="6"/>
      <c r="P51" s="6"/>
      <c r="Q51" s="6"/>
      <c r="R51" s="6"/>
      <c r="S51" s="6">
        <f t="shared" si="5"/>
        <v>0</v>
      </c>
      <c r="T51" s="15">
        <v>5.84</v>
      </c>
      <c r="U51" s="15">
        <f t="shared" si="6"/>
        <v>0</v>
      </c>
    </row>
    <row r="52" spans="1:21" x14ac:dyDescent="0.25">
      <c r="A52" s="1"/>
      <c r="B52" s="98"/>
      <c r="C52" s="101"/>
      <c r="D52" s="103"/>
      <c r="E52" s="52">
        <v>506896</v>
      </c>
      <c r="F52" s="4" t="s">
        <v>56</v>
      </c>
      <c r="G52" s="12" t="s">
        <v>75</v>
      </c>
      <c r="H52" s="143"/>
      <c r="I52" s="7"/>
      <c r="J52" s="6"/>
      <c r="K52" s="6">
        <v>32</v>
      </c>
      <c r="L52" s="6">
        <v>64</v>
      </c>
      <c r="M52" s="6">
        <v>64</v>
      </c>
      <c r="N52" s="6">
        <v>32</v>
      </c>
      <c r="O52" s="6">
        <v>32</v>
      </c>
      <c r="P52" s="6"/>
      <c r="Q52" s="6"/>
      <c r="R52" s="6"/>
      <c r="S52" s="6">
        <f t="shared" si="5"/>
        <v>224</v>
      </c>
      <c r="T52" s="15">
        <v>6.9</v>
      </c>
      <c r="U52" s="15">
        <f t="shared" si="6"/>
        <v>1545.6000000000001</v>
      </c>
    </row>
    <row r="53" spans="1:21" x14ac:dyDescent="0.25">
      <c r="A53" s="1"/>
      <c r="B53" s="98"/>
      <c r="C53" s="101"/>
      <c r="D53" s="103"/>
      <c r="E53" s="52">
        <v>507209</v>
      </c>
      <c r="F53" s="4" t="s">
        <v>57</v>
      </c>
      <c r="G53" s="12" t="s">
        <v>81</v>
      </c>
      <c r="H53" s="143"/>
      <c r="I53" s="7"/>
      <c r="J53" s="6"/>
      <c r="K53" s="6"/>
      <c r="L53" s="6"/>
      <c r="M53" s="6"/>
      <c r="N53" s="6"/>
      <c r="O53" s="6"/>
      <c r="P53" s="6"/>
      <c r="Q53" s="6"/>
      <c r="R53" s="6"/>
      <c r="S53" s="6">
        <f t="shared" si="5"/>
        <v>0</v>
      </c>
      <c r="T53" s="15">
        <v>5.82</v>
      </c>
      <c r="U53" s="15">
        <f t="shared" si="6"/>
        <v>0</v>
      </c>
    </row>
    <row r="54" spans="1:21" x14ac:dyDescent="0.25">
      <c r="A54" s="1"/>
      <c r="B54" s="98"/>
      <c r="C54" s="101"/>
      <c r="D54" s="103"/>
      <c r="E54" s="52">
        <v>507209</v>
      </c>
      <c r="F54" s="4" t="s">
        <v>58</v>
      </c>
      <c r="G54" s="12" t="s">
        <v>84</v>
      </c>
      <c r="H54" s="143"/>
      <c r="I54" s="7"/>
      <c r="J54" s="6"/>
      <c r="K54" s="6"/>
      <c r="L54" s="6"/>
      <c r="M54" s="6"/>
      <c r="N54" s="6"/>
      <c r="O54" s="6"/>
      <c r="P54" s="6"/>
      <c r="Q54" s="6"/>
      <c r="R54" s="6"/>
      <c r="S54" s="6">
        <f t="shared" si="5"/>
        <v>0</v>
      </c>
      <c r="T54" s="15">
        <v>6.45</v>
      </c>
      <c r="U54" s="15">
        <f t="shared" si="6"/>
        <v>0</v>
      </c>
    </row>
    <row r="55" spans="1:21" x14ac:dyDescent="0.25">
      <c r="A55" s="1"/>
      <c r="B55" s="98"/>
      <c r="C55" s="101"/>
      <c r="D55" s="103"/>
      <c r="E55" s="52">
        <v>507209</v>
      </c>
      <c r="F55" s="4" t="s">
        <v>59</v>
      </c>
      <c r="G55" s="12" t="s">
        <v>83</v>
      </c>
      <c r="H55" s="143"/>
      <c r="I55" s="7"/>
      <c r="J55" s="6"/>
      <c r="K55" s="6"/>
      <c r="L55" s="6"/>
      <c r="M55" s="6"/>
      <c r="N55" s="6"/>
      <c r="O55" s="6"/>
      <c r="P55" s="6"/>
      <c r="Q55" s="6"/>
      <c r="R55" s="6"/>
      <c r="S55" s="6">
        <f t="shared" si="5"/>
        <v>0</v>
      </c>
      <c r="T55" s="15">
        <v>5.82</v>
      </c>
      <c r="U55" s="15">
        <f t="shared" si="6"/>
        <v>0</v>
      </c>
    </row>
    <row r="56" spans="1:21" x14ac:dyDescent="0.25">
      <c r="A56" s="1"/>
      <c r="B56" s="98"/>
      <c r="C56" s="101"/>
      <c r="D56" s="103"/>
      <c r="E56" s="52">
        <v>507209</v>
      </c>
      <c r="F56" s="4" t="s">
        <v>61</v>
      </c>
      <c r="G56" s="12" t="s">
        <v>78</v>
      </c>
      <c r="H56" s="143"/>
      <c r="I56" s="7"/>
      <c r="J56" s="6"/>
      <c r="K56" s="6"/>
      <c r="L56" s="6"/>
      <c r="M56" s="6"/>
      <c r="N56" s="6"/>
      <c r="O56" s="6"/>
      <c r="P56" s="6"/>
      <c r="Q56" s="6"/>
      <c r="R56" s="6"/>
      <c r="S56" s="6">
        <f t="shared" si="5"/>
        <v>0</v>
      </c>
      <c r="T56" s="15">
        <v>5.9</v>
      </c>
      <c r="U56" s="15">
        <f t="shared" si="6"/>
        <v>0</v>
      </c>
    </row>
    <row r="57" spans="1:21" x14ac:dyDescent="0.25">
      <c r="A57" s="1"/>
      <c r="B57" s="98"/>
      <c r="C57" s="101"/>
      <c r="D57" s="103"/>
      <c r="E57" s="52">
        <v>507209</v>
      </c>
      <c r="F57" s="4" t="s">
        <v>70</v>
      </c>
      <c r="G57" s="12" t="s">
        <v>85</v>
      </c>
      <c r="H57" s="143"/>
      <c r="I57" s="7"/>
      <c r="J57" s="6"/>
      <c r="K57" s="6"/>
      <c r="L57" s="6"/>
      <c r="M57" s="6"/>
      <c r="N57" s="6"/>
      <c r="O57" s="6"/>
      <c r="P57" s="6"/>
      <c r="Q57" s="6"/>
      <c r="R57" s="6"/>
      <c r="S57" s="6">
        <f t="shared" si="5"/>
        <v>0</v>
      </c>
      <c r="T57" s="15">
        <v>5.95</v>
      </c>
      <c r="U57" s="15">
        <f t="shared" si="6"/>
        <v>0</v>
      </c>
    </row>
    <row r="58" spans="1:21" x14ac:dyDescent="0.25">
      <c r="A58" s="1"/>
      <c r="B58" s="98"/>
      <c r="C58" s="101"/>
      <c r="D58" s="103"/>
      <c r="E58" s="52">
        <v>507209</v>
      </c>
      <c r="F58" s="4" t="s">
        <v>62</v>
      </c>
      <c r="G58" s="12" t="s">
        <v>79</v>
      </c>
      <c r="H58" s="143"/>
      <c r="I58" s="7"/>
      <c r="J58" s="6"/>
      <c r="K58" s="6"/>
      <c r="L58" s="6"/>
      <c r="M58" s="6"/>
      <c r="N58" s="6"/>
      <c r="O58" s="6"/>
      <c r="P58" s="6"/>
      <c r="Q58" s="6"/>
      <c r="R58" s="6"/>
      <c r="S58" s="6">
        <f t="shared" si="5"/>
        <v>0</v>
      </c>
      <c r="T58" s="15">
        <v>5.82</v>
      </c>
      <c r="U58" s="15">
        <f t="shared" si="6"/>
        <v>0</v>
      </c>
    </row>
    <row r="59" spans="1:21" x14ac:dyDescent="0.25">
      <c r="A59" s="1"/>
      <c r="B59" s="98"/>
      <c r="C59" s="101"/>
      <c r="D59" s="103"/>
      <c r="E59" s="52">
        <v>507209</v>
      </c>
      <c r="F59" s="4" t="s">
        <v>71</v>
      </c>
      <c r="G59" s="12" t="s">
        <v>86</v>
      </c>
      <c r="H59" s="143"/>
      <c r="I59" s="7"/>
      <c r="J59" s="6"/>
      <c r="K59" s="6"/>
      <c r="L59" s="6"/>
      <c r="M59" s="6"/>
      <c r="N59" s="6"/>
      <c r="O59" s="6"/>
      <c r="P59" s="6"/>
      <c r="Q59" s="6"/>
      <c r="R59" s="6"/>
      <c r="S59" s="6">
        <f t="shared" si="5"/>
        <v>0</v>
      </c>
      <c r="T59" s="15">
        <v>5.82</v>
      </c>
      <c r="U59" s="15">
        <f t="shared" si="6"/>
        <v>0</v>
      </c>
    </row>
    <row r="60" spans="1:21" x14ac:dyDescent="0.25">
      <c r="A60" s="1"/>
      <c r="B60" s="98"/>
      <c r="C60" s="101"/>
      <c r="D60" s="103"/>
      <c r="E60" s="52">
        <v>507209</v>
      </c>
      <c r="F60" s="4" t="s">
        <v>72</v>
      </c>
      <c r="G60" s="12" t="s">
        <v>80</v>
      </c>
      <c r="H60" s="143"/>
      <c r="I60" s="7"/>
      <c r="J60" s="6"/>
      <c r="K60" s="6"/>
      <c r="L60" s="6"/>
      <c r="M60" s="6"/>
      <c r="N60" s="6"/>
      <c r="O60" s="6"/>
      <c r="P60" s="6"/>
      <c r="Q60" s="6"/>
      <c r="R60" s="6"/>
      <c r="S60" s="6">
        <f t="shared" si="5"/>
        <v>0</v>
      </c>
      <c r="T60" s="15">
        <v>5.95</v>
      </c>
      <c r="U60" s="15">
        <f t="shared" si="6"/>
        <v>0</v>
      </c>
    </row>
    <row r="61" spans="1:21" x14ac:dyDescent="0.25">
      <c r="A61" s="1"/>
      <c r="B61" s="98"/>
      <c r="C61" s="101"/>
      <c r="D61" s="103"/>
      <c r="E61" s="52">
        <v>507209</v>
      </c>
      <c r="F61" s="4" t="s">
        <v>73</v>
      </c>
      <c r="G61" s="12" t="s">
        <v>82</v>
      </c>
      <c r="H61" s="143"/>
      <c r="I61" s="7"/>
      <c r="J61" s="6"/>
      <c r="K61" s="6"/>
      <c r="L61" s="6"/>
      <c r="M61" s="6"/>
      <c r="N61" s="6"/>
      <c r="O61" s="6"/>
      <c r="P61" s="6"/>
      <c r="Q61" s="6"/>
      <c r="R61" s="6"/>
      <c r="S61" s="6">
        <f t="shared" si="5"/>
        <v>0</v>
      </c>
      <c r="T61" s="15">
        <v>5.82</v>
      </c>
      <c r="U61" s="15">
        <f t="shared" si="6"/>
        <v>0</v>
      </c>
    </row>
    <row r="62" spans="1:21" x14ac:dyDescent="0.25">
      <c r="A62" s="1"/>
      <c r="B62" s="98"/>
      <c r="C62" s="101"/>
      <c r="D62" s="103"/>
      <c r="E62" s="52">
        <v>507209</v>
      </c>
      <c r="F62" s="4" t="s">
        <v>60</v>
      </c>
      <c r="G62" s="12" t="s">
        <v>87</v>
      </c>
      <c r="H62" s="143"/>
      <c r="I62" s="7"/>
      <c r="J62" s="6"/>
      <c r="K62" s="6"/>
      <c r="L62" s="6"/>
      <c r="M62" s="6"/>
      <c r="N62" s="6"/>
      <c r="O62" s="6"/>
      <c r="P62" s="6"/>
      <c r="Q62" s="6"/>
      <c r="R62" s="6"/>
      <c r="S62" s="6">
        <f t="shared" si="5"/>
        <v>0</v>
      </c>
      <c r="T62" s="15">
        <v>5.9</v>
      </c>
      <c r="U62" s="15">
        <f t="shared" si="6"/>
        <v>0</v>
      </c>
    </row>
    <row r="63" spans="1:21" x14ac:dyDescent="0.25">
      <c r="A63" s="1"/>
      <c r="B63" s="98"/>
      <c r="C63" s="101"/>
      <c r="D63" s="103"/>
      <c r="E63" s="52">
        <v>507209</v>
      </c>
      <c r="F63" s="4" t="s">
        <v>114</v>
      </c>
      <c r="G63" s="12" t="s">
        <v>115</v>
      </c>
      <c r="H63" s="143"/>
      <c r="I63" s="7"/>
      <c r="J63" s="6"/>
      <c r="K63" s="6"/>
      <c r="L63" s="6"/>
      <c r="M63" s="6"/>
      <c r="N63" s="6"/>
      <c r="O63" s="6"/>
      <c r="P63" s="6"/>
      <c r="Q63" s="6"/>
      <c r="R63" s="6"/>
      <c r="S63" s="6">
        <f t="shared" si="5"/>
        <v>0</v>
      </c>
      <c r="T63" s="15">
        <v>5.82</v>
      </c>
      <c r="U63" s="15">
        <f t="shared" si="6"/>
        <v>0</v>
      </c>
    </row>
    <row r="64" spans="1:21" x14ac:dyDescent="0.25">
      <c r="A64" s="1"/>
      <c r="B64" s="98"/>
      <c r="C64" s="101"/>
      <c r="D64" s="151"/>
      <c r="E64" s="52">
        <v>506896</v>
      </c>
      <c r="F64" s="4" t="s">
        <v>112</v>
      </c>
      <c r="G64" s="12" t="s">
        <v>113</v>
      </c>
      <c r="H64" s="143"/>
      <c r="I64" s="7"/>
      <c r="J64" s="6"/>
      <c r="K64" s="6">
        <v>48</v>
      </c>
      <c r="L64" s="6">
        <v>168</v>
      </c>
      <c r="M64" s="6">
        <v>252</v>
      </c>
      <c r="N64" s="6">
        <v>132</v>
      </c>
      <c r="O64" s="6">
        <v>24</v>
      </c>
      <c r="P64" s="6"/>
      <c r="Q64" s="6"/>
      <c r="R64" s="6"/>
      <c r="S64" s="6">
        <f t="shared" si="5"/>
        <v>624</v>
      </c>
      <c r="T64" s="15">
        <v>6.96</v>
      </c>
      <c r="U64" s="15">
        <f t="shared" si="6"/>
        <v>4343.04</v>
      </c>
    </row>
    <row r="65" spans="1:21" x14ac:dyDescent="0.25">
      <c r="A65" s="1"/>
      <c r="B65" s="99"/>
      <c r="C65" s="140"/>
      <c r="D65" s="9"/>
      <c r="E65" s="53" t="s">
        <v>9</v>
      </c>
      <c r="F65" s="8"/>
      <c r="G65" s="8"/>
      <c r="H65" s="144"/>
      <c r="I65" s="9">
        <f>SUM(I52:I52)</f>
        <v>0</v>
      </c>
      <c r="J65" s="10"/>
      <c r="K65" s="10">
        <f>SUM(K46:K64)</f>
        <v>248</v>
      </c>
      <c r="L65" s="10">
        <f>SUM(L46:L62)</f>
        <v>532</v>
      </c>
      <c r="M65" s="10">
        <f>SUM(M46:M62)</f>
        <v>736</v>
      </c>
      <c r="N65" s="10">
        <f>SUM(N46:N62)</f>
        <v>356</v>
      </c>
      <c r="O65" s="10">
        <f>SUM(O46:O62)</f>
        <v>104</v>
      </c>
      <c r="P65" s="10">
        <f>SUM(P46:P53)</f>
        <v>0</v>
      </c>
      <c r="Q65" s="10">
        <f>SUM(Q46:Q53)</f>
        <v>0</v>
      </c>
      <c r="R65" s="10">
        <f>SUM(R46:R53)</f>
        <v>0</v>
      </c>
      <c r="S65" s="10">
        <f>SUM(S46:S64)</f>
        <v>2552</v>
      </c>
      <c r="T65" s="10"/>
      <c r="U65" s="23">
        <f>SUM(U46:U64)</f>
        <v>16507.439999999999</v>
      </c>
    </row>
    <row r="66" spans="1:21" s="31" customFormat="1" x14ac:dyDescent="0.25">
      <c r="A66" s="25"/>
      <c r="B66" s="26"/>
      <c r="C66" s="27"/>
      <c r="D66" s="27"/>
      <c r="E66" s="26"/>
      <c r="F66" s="26"/>
      <c r="G66" s="26"/>
      <c r="H66" s="26"/>
      <c r="I66" s="28"/>
      <c r="J66" s="28"/>
      <c r="K66" s="29"/>
      <c r="L66" s="29"/>
      <c r="M66" s="29"/>
      <c r="N66" s="29"/>
      <c r="O66" s="29"/>
      <c r="P66" s="29"/>
      <c r="Q66" s="29"/>
      <c r="R66" s="29"/>
      <c r="S66" s="29"/>
      <c r="T66" s="28"/>
      <c r="U66" s="30"/>
    </row>
    <row r="67" spans="1:21" x14ac:dyDescent="0.25">
      <c r="A67" s="1"/>
      <c r="B67" s="4" t="s">
        <v>12</v>
      </c>
      <c r="C67" s="5" t="s">
        <v>1</v>
      </c>
      <c r="D67" s="5" t="s">
        <v>16</v>
      </c>
      <c r="E67" s="52" t="s">
        <v>89</v>
      </c>
      <c r="F67" s="4" t="s">
        <v>0</v>
      </c>
      <c r="G67" s="4" t="s">
        <v>31</v>
      </c>
      <c r="H67" s="5" t="s">
        <v>2</v>
      </c>
      <c r="I67" s="5" t="s">
        <v>15</v>
      </c>
      <c r="J67" s="5" t="s">
        <v>3</v>
      </c>
      <c r="K67" s="5" t="s">
        <v>4</v>
      </c>
      <c r="L67" s="5" t="s">
        <v>5</v>
      </c>
      <c r="M67" s="5" t="s">
        <v>6</v>
      </c>
      <c r="N67" s="5" t="s">
        <v>7</v>
      </c>
      <c r="O67" s="5" t="s">
        <v>8</v>
      </c>
      <c r="P67" s="5" t="s">
        <v>25</v>
      </c>
      <c r="Q67" s="5" t="s">
        <v>26</v>
      </c>
      <c r="R67" s="5" t="s">
        <v>27</v>
      </c>
      <c r="S67" s="6" t="s">
        <v>9</v>
      </c>
      <c r="T67" s="6" t="s">
        <v>30</v>
      </c>
      <c r="U67" s="6" t="s">
        <v>29</v>
      </c>
    </row>
    <row r="68" spans="1:21" ht="14.4" customHeight="1" x14ac:dyDescent="0.25">
      <c r="A68" s="1"/>
      <c r="B68" s="97" t="s">
        <v>69</v>
      </c>
      <c r="C68" s="100">
        <v>4500458780</v>
      </c>
      <c r="D68" s="102" t="s">
        <v>74</v>
      </c>
      <c r="E68" s="52">
        <v>506896</v>
      </c>
      <c r="F68" s="12" t="s">
        <v>50</v>
      </c>
      <c r="G68" s="12" t="s">
        <v>105</v>
      </c>
      <c r="H68" s="141">
        <v>44524</v>
      </c>
      <c r="I68" s="7"/>
      <c r="J68" s="6"/>
      <c r="K68" s="6"/>
      <c r="L68" s="6"/>
      <c r="M68" s="6"/>
      <c r="N68" s="6"/>
      <c r="O68" s="6"/>
      <c r="P68" s="6"/>
      <c r="Q68" s="6"/>
      <c r="R68" s="6"/>
      <c r="S68" s="6">
        <f>SUM(K68:R68)</f>
        <v>0</v>
      </c>
      <c r="T68" s="15">
        <v>5.6</v>
      </c>
      <c r="U68" s="15">
        <f>T68*S68</f>
        <v>0</v>
      </c>
    </row>
    <row r="69" spans="1:21" x14ac:dyDescent="0.25">
      <c r="A69" s="1"/>
      <c r="B69" s="98"/>
      <c r="C69" s="101"/>
      <c r="D69" s="103"/>
      <c r="E69" s="52">
        <v>506896</v>
      </c>
      <c r="F69" s="4" t="s">
        <v>51</v>
      </c>
      <c r="G69" s="12" t="s">
        <v>103</v>
      </c>
      <c r="H69" s="142"/>
      <c r="I69" s="7"/>
      <c r="J69" s="6"/>
      <c r="K69" s="6"/>
      <c r="L69" s="6"/>
      <c r="M69" s="6"/>
      <c r="N69" s="6"/>
      <c r="O69" s="6"/>
      <c r="P69" s="6"/>
      <c r="Q69" s="6"/>
      <c r="R69" s="6"/>
      <c r="S69" s="6">
        <f t="shared" ref="S69:S86" si="7">SUM(K69:R69)</f>
        <v>0</v>
      </c>
      <c r="T69" s="15">
        <v>5.84</v>
      </c>
      <c r="U69" s="15">
        <f t="shared" ref="U69:U86" si="8">T69*S69</f>
        <v>0</v>
      </c>
    </row>
    <row r="70" spans="1:21" x14ac:dyDescent="0.25">
      <c r="A70" s="1"/>
      <c r="B70" s="98"/>
      <c r="C70" s="101"/>
      <c r="D70" s="103"/>
      <c r="E70" s="52">
        <v>506896</v>
      </c>
      <c r="F70" s="4" t="s">
        <v>52</v>
      </c>
      <c r="G70" s="12" t="s">
        <v>76</v>
      </c>
      <c r="H70" s="142"/>
      <c r="I70" s="7"/>
      <c r="J70" s="6"/>
      <c r="K70" s="6"/>
      <c r="L70" s="6"/>
      <c r="M70" s="6"/>
      <c r="N70" s="6"/>
      <c r="O70" s="6"/>
      <c r="P70" s="6"/>
      <c r="Q70" s="6"/>
      <c r="R70" s="6"/>
      <c r="S70" s="6">
        <f t="shared" si="7"/>
        <v>0</v>
      </c>
      <c r="T70" s="15">
        <v>6.9</v>
      </c>
      <c r="U70" s="15">
        <f t="shared" si="8"/>
        <v>0</v>
      </c>
    </row>
    <row r="71" spans="1:21" x14ac:dyDescent="0.25">
      <c r="A71" s="1"/>
      <c r="B71" s="98"/>
      <c r="C71" s="101"/>
      <c r="D71" s="103"/>
      <c r="E71" s="52">
        <v>506896</v>
      </c>
      <c r="F71" s="4" t="s">
        <v>53</v>
      </c>
      <c r="G71" s="12" t="s">
        <v>104</v>
      </c>
      <c r="H71" s="142"/>
      <c r="I71" s="7"/>
      <c r="J71" s="6"/>
      <c r="K71" s="6"/>
      <c r="L71" s="6"/>
      <c r="M71" s="6"/>
      <c r="N71" s="6"/>
      <c r="O71" s="6"/>
      <c r="P71" s="6"/>
      <c r="Q71" s="6"/>
      <c r="R71" s="6"/>
      <c r="S71" s="6">
        <f t="shared" si="7"/>
        <v>0</v>
      </c>
      <c r="T71" s="15">
        <v>5.6</v>
      </c>
      <c r="U71" s="15">
        <f t="shared" si="8"/>
        <v>0</v>
      </c>
    </row>
    <row r="72" spans="1:21" x14ac:dyDescent="0.25">
      <c r="A72" s="1"/>
      <c r="B72" s="98"/>
      <c r="C72" s="101"/>
      <c r="D72" s="103"/>
      <c r="E72" s="52">
        <v>506896</v>
      </c>
      <c r="F72" s="4" t="s">
        <v>54</v>
      </c>
      <c r="G72" s="12" t="s">
        <v>77</v>
      </c>
      <c r="H72" s="143"/>
      <c r="I72" s="7"/>
      <c r="J72" s="6"/>
      <c r="K72" s="6"/>
      <c r="L72" s="6"/>
      <c r="M72" s="6"/>
      <c r="N72" s="6"/>
      <c r="O72" s="6"/>
      <c r="P72" s="6"/>
      <c r="Q72" s="6"/>
      <c r="R72" s="6"/>
      <c r="S72" s="6">
        <f t="shared" si="7"/>
        <v>0</v>
      </c>
      <c r="T72" s="15">
        <v>7.15</v>
      </c>
      <c r="U72" s="15">
        <f t="shared" si="8"/>
        <v>0</v>
      </c>
    </row>
    <row r="73" spans="1:21" x14ac:dyDescent="0.25">
      <c r="A73" s="1"/>
      <c r="B73" s="98"/>
      <c r="C73" s="101"/>
      <c r="D73" s="103"/>
      <c r="E73" s="52">
        <v>506896</v>
      </c>
      <c r="F73" s="4" t="s">
        <v>55</v>
      </c>
      <c r="G73" s="12" t="s">
        <v>106</v>
      </c>
      <c r="H73" s="143"/>
      <c r="I73" s="7"/>
      <c r="J73" s="6"/>
      <c r="K73" s="6"/>
      <c r="L73" s="6"/>
      <c r="M73" s="6"/>
      <c r="N73" s="6"/>
      <c r="O73" s="6"/>
      <c r="P73" s="6"/>
      <c r="Q73" s="6"/>
      <c r="R73" s="6"/>
      <c r="S73" s="6">
        <f t="shared" si="7"/>
        <v>0</v>
      </c>
      <c r="T73" s="15">
        <v>5.84</v>
      </c>
      <c r="U73" s="15">
        <f t="shared" si="8"/>
        <v>0</v>
      </c>
    </row>
    <row r="74" spans="1:21" x14ac:dyDescent="0.25">
      <c r="A74" s="1"/>
      <c r="B74" s="98"/>
      <c r="C74" s="101"/>
      <c r="D74" s="103"/>
      <c r="E74" s="52">
        <v>506896</v>
      </c>
      <c r="F74" s="4" t="s">
        <v>56</v>
      </c>
      <c r="G74" s="12" t="s">
        <v>75</v>
      </c>
      <c r="H74" s="143"/>
      <c r="I74" s="7"/>
      <c r="J74" s="6"/>
      <c r="K74" s="6">
        <v>36</v>
      </c>
      <c r="L74" s="6">
        <v>132</v>
      </c>
      <c r="M74" s="6">
        <v>204</v>
      </c>
      <c r="N74" s="6">
        <v>108</v>
      </c>
      <c r="O74" s="6">
        <v>12</v>
      </c>
      <c r="P74" s="6"/>
      <c r="Q74" s="6"/>
      <c r="R74" s="6"/>
      <c r="S74" s="6">
        <f t="shared" si="7"/>
        <v>492</v>
      </c>
      <c r="T74" s="15">
        <v>6.9</v>
      </c>
      <c r="U74" s="15">
        <f t="shared" si="8"/>
        <v>3394.8</v>
      </c>
    </row>
    <row r="75" spans="1:21" x14ac:dyDescent="0.25">
      <c r="A75" s="1"/>
      <c r="B75" s="98"/>
      <c r="C75" s="101"/>
      <c r="D75" s="103"/>
      <c r="E75" s="52">
        <v>507209</v>
      </c>
      <c r="F75" s="4" t="s">
        <v>57</v>
      </c>
      <c r="G75" s="12" t="s">
        <v>81</v>
      </c>
      <c r="H75" s="143"/>
      <c r="I75" s="7"/>
      <c r="J75" s="6"/>
      <c r="K75" s="6"/>
      <c r="L75" s="6"/>
      <c r="M75" s="6"/>
      <c r="N75" s="6"/>
      <c r="O75" s="6"/>
      <c r="P75" s="6"/>
      <c r="Q75" s="6"/>
      <c r="R75" s="6"/>
      <c r="S75" s="6">
        <f t="shared" si="7"/>
        <v>0</v>
      </c>
      <c r="T75" s="15">
        <v>5.82</v>
      </c>
      <c r="U75" s="15">
        <f t="shared" si="8"/>
        <v>0</v>
      </c>
    </row>
    <row r="76" spans="1:21" x14ac:dyDescent="0.25">
      <c r="A76" s="1"/>
      <c r="B76" s="98"/>
      <c r="C76" s="101"/>
      <c r="D76" s="103"/>
      <c r="E76" s="52">
        <v>507209</v>
      </c>
      <c r="F76" s="4" t="s">
        <v>58</v>
      </c>
      <c r="G76" s="12" t="s">
        <v>84</v>
      </c>
      <c r="H76" s="143"/>
      <c r="I76" s="7"/>
      <c r="J76" s="6"/>
      <c r="K76" s="6"/>
      <c r="L76" s="6"/>
      <c r="M76" s="6"/>
      <c r="N76" s="6"/>
      <c r="O76" s="6"/>
      <c r="P76" s="6"/>
      <c r="Q76" s="6"/>
      <c r="R76" s="6"/>
      <c r="S76" s="6">
        <f t="shared" si="7"/>
        <v>0</v>
      </c>
      <c r="T76" s="15">
        <v>6.45</v>
      </c>
      <c r="U76" s="15">
        <f t="shared" si="8"/>
        <v>0</v>
      </c>
    </row>
    <row r="77" spans="1:21" x14ac:dyDescent="0.25">
      <c r="A77" s="1"/>
      <c r="B77" s="98"/>
      <c r="C77" s="101"/>
      <c r="D77" s="103"/>
      <c r="E77" s="52">
        <v>507209</v>
      </c>
      <c r="F77" s="4" t="s">
        <v>59</v>
      </c>
      <c r="G77" s="12" t="s">
        <v>83</v>
      </c>
      <c r="H77" s="143"/>
      <c r="I77" s="7"/>
      <c r="J77" s="6"/>
      <c r="K77" s="6"/>
      <c r="L77" s="6"/>
      <c r="M77" s="6"/>
      <c r="N77" s="6"/>
      <c r="O77" s="6"/>
      <c r="P77" s="6"/>
      <c r="Q77" s="6"/>
      <c r="R77" s="6"/>
      <c r="S77" s="6">
        <f t="shared" si="7"/>
        <v>0</v>
      </c>
      <c r="T77" s="15">
        <v>5.82</v>
      </c>
      <c r="U77" s="15">
        <f t="shared" si="8"/>
        <v>0</v>
      </c>
    </row>
    <row r="78" spans="1:21" x14ac:dyDescent="0.25">
      <c r="A78" s="1"/>
      <c r="B78" s="98"/>
      <c r="C78" s="101"/>
      <c r="D78" s="103"/>
      <c r="E78" s="52">
        <v>507209</v>
      </c>
      <c r="F78" s="4" t="s">
        <v>61</v>
      </c>
      <c r="G78" s="12" t="s">
        <v>78</v>
      </c>
      <c r="H78" s="143"/>
      <c r="I78" s="7"/>
      <c r="J78" s="6"/>
      <c r="K78" s="6"/>
      <c r="L78" s="6"/>
      <c r="M78" s="6"/>
      <c r="N78" s="6"/>
      <c r="O78" s="6"/>
      <c r="P78" s="6"/>
      <c r="Q78" s="6"/>
      <c r="R78" s="6"/>
      <c r="S78" s="6">
        <f t="shared" si="7"/>
        <v>0</v>
      </c>
      <c r="T78" s="15">
        <v>5.9</v>
      </c>
      <c r="U78" s="15">
        <f t="shared" si="8"/>
        <v>0</v>
      </c>
    </row>
    <row r="79" spans="1:21" x14ac:dyDescent="0.25">
      <c r="A79" s="1"/>
      <c r="B79" s="98"/>
      <c r="C79" s="101"/>
      <c r="D79" s="103"/>
      <c r="E79" s="52">
        <v>507209</v>
      </c>
      <c r="F79" s="4" t="s">
        <v>70</v>
      </c>
      <c r="G79" s="12" t="s">
        <v>85</v>
      </c>
      <c r="H79" s="143"/>
      <c r="I79" s="7"/>
      <c r="J79" s="6"/>
      <c r="K79" s="6"/>
      <c r="L79" s="6"/>
      <c r="M79" s="6"/>
      <c r="N79" s="6"/>
      <c r="O79" s="6"/>
      <c r="P79" s="6"/>
      <c r="Q79" s="6"/>
      <c r="R79" s="6"/>
      <c r="S79" s="6">
        <f t="shared" si="7"/>
        <v>0</v>
      </c>
      <c r="T79" s="15">
        <v>5.95</v>
      </c>
      <c r="U79" s="15">
        <f t="shared" si="8"/>
        <v>0</v>
      </c>
    </row>
    <row r="80" spans="1:21" x14ac:dyDescent="0.25">
      <c r="A80" s="1"/>
      <c r="B80" s="98"/>
      <c r="C80" s="101"/>
      <c r="D80" s="103"/>
      <c r="E80" s="52">
        <v>507209</v>
      </c>
      <c r="F80" s="4" t="s">
        <v>62</v>
      </c>
      <c r="G80" s="12" t="s">
        <v>79</v>
      </c>
      <c r="H80" s="143"/>
      <c r="I80" s="7"/>
      <c r="J80" s="6"/>
      <c r="K80" s="6"/>
      <c r="L80" s="6"/>
      <c r="M80" s="6"/>
      <c r="N80" s="6"/>
      <c r="O80" s="6"/>
      <c r="P80" s="6"/>
      <c r="Q80" s="6"/>
      <c r="R80" s="6"/>
      <c r="S80" s="6">
        <f t="shared" si="7"/>
        <v>0</v>
      </c>
      <c r="T80" s="15">
        <v>5.82</v>
      </c>
      <c r="U80" s="15">
        <f t="shared" si="8"/>
        <v>0</v>
      </c>
    </row>
    <row r="81" spans="1:21" x14ac:dyDescent="0.25">
      <c r="A81" s="1"/>
      <c r="B81" s="98"/>
      <c r="C81" s="101"/>
      <c r="D81" s="103"/>
      <c r="E81" s="52">
        <v>507209</v>
      </c>
      <c r="F81" s="4" t="s">
        <v>71</v>
      </c>
      <c r="G81" s="12" t="s">
        <v>86</v>
      </c>
      <c r="H81" s="143"/>
      <c r="I81" s="7"/>
      <c r="J81" s="6"/>
      <c r="K81" s="6"/>
      <c r="L81" s="6"/>
      <c r="M81" s="6"/>
      <c r="N81" s="6"/>
      <c r="O81" s="6"/>
      <c r="P81" s="6"/>
      <c r="Q81" s="6"/>
      <c r="R81" s="6"/>
      <c r="S81" s="6">
        <f t="shared" si="7"/>
        <v>0</v>
      </c>
      <c r="T81" s="15">
        <v>5.82</v>
      </c>
      <c r="U81" s="15">
        <f t="shared" si="8"/>
        <v>0</v>
      </c>
    </row>
    <row r="82" spans="1:21" x14ac:dyDescent="0.25">
      <c r="A82" s="1"/>
      <c r="B82" s="98"/>
      <c r="C82" s="101"/>
      <c r="D82" s="103"/>
      <c r="E82" s="52">
        <v>507209</v>
      </c>
      <c r="F82" s="4" t="s">
        <v>72</v>
      </c>
      <c r="G82" s="12" t="s">
        <v>80</v>
      </c>
      <c r="H82" s="143"/>
      <c r="I82" s="7"/>
      <c r="J82" s="6"/>
      <c r="K82" s="6"/>
      <c r="L82" s="6"/>
      <c r="M82" s="6"/>
      <c r="N82" s="6"/>
      <c r="O82" s="6"/>
      <c r="P82" s="6"/>
      <c r="Q82" s="6"/>
      <c r="R82" s="6"/>
      <c r="S82" s="6">
        <f t="shared" si="7"/>
        <v>0</v>
      </c>
      <c r="T82" s="15">
        <v>5.95</v>
      </c>
      <c r="U82" s="15">
        <f t="shared" si="8"/>
        <v>0</v>
      </c>
    </row>
    <row r="83" spans="1:21" x14ac:dyDescent="0.25">
      <c r="A83" s="1"/>
      <c r="B83" s="98"/>
      <c r="C83" s="101"/>
      <c r="D83" s="103"/>
      <c r="E83" s="52">
        <v>507209</v>
      </c>
      <c r="F83" s="4" t="s">
        <v>73</v>
      </c>
      <c r="G83" s="12" t="s">
        <v>82</v>
      </c>
      <c r="H83" s="143"/>
      <c r="I83" s="7"/>
      <c r="J83" s="6"/>
      <c r="K83" s="6"/>
      <c r="L83" s="6"/>
      <c r="M83" s="6"/>
      <c r="N83" s="6"/>
      <c r="O83" s="6"/>
      <c r="P83" s="6"/>
      <c r="Q83" s="6"/>
      <c r="R83" s="6"/>
      <c r="S83" s="6">
        <f t="shared" si="7"/>
        <v>0</v>
      </c>
      <c r="T83" s="15">
        <v>5.82</v>
      </c>
      <c r="U83" s="15">
        <f t="shared" si="8"/>
        <v>0</v>
      </c>
    </row>
    <row r="84" spans="1:21" x14ac:dyDescent="0.25">
      <c r="A84" s="1"/>
      <c r="B84" s="98"/>
      <c r="C84" s="101"/>
      <c r="D84" s="103"/>
      <c r="E84" s="52">
        <v>507209</v>
      </c>
      <c r="F84" s="4" t="s">
        <v>60</v>
      </c>
      <c r="G84" s="12" t="s">
        <v>87</v>
      </c>
      <c r="H84" s="143"/>
      <c r="I84" s="7"/>
      <c r="J84" s="6"/>
      <c r="K84" s="6"/>
      <c r="L84" s="6"/>
      <c r="M84" s="6"/>
      <c r="N84" s="6"/>
      <c r="O84" s="6"/>
      <c r="P84" s="6"/>
      <c r="Q84" s="6"/>
      <c r="R84" s="6"/>
      <c r="S84" s="6">
        <f t="shared" si="7"/>
        <v>0</v>
      </c>
      <c r="T84" s="15">
        <v>5.9</v>
      </c>
      <c r="U84" s="15">
        <f t="shared" si="8"/>
        <v>0</v>
      </c>
    </row>
    <row r="85" spans="1:21" x14ac:dyDescent="0.25">
      <c r="A85" s="1"/>
      <c r="B85" s="98"/>
      <c r="C85" s="101"/>
      <c r="D85" s="103"/>
      <c r="E85" s="52">
        <v>507209</v>
      </c>
      <c r="F85" s="4" t="s">
        <v>114</v>
      </c>
      <c r="G85" s="12" t="s">
        <v>115</v>
      </c>
      <c r="H85" s="143"/>
      <c r="I85" s="7"/>
      <c r="J85" s="6"/>
      <c r="K85" s="6"/>
      <c r="L85" s="6"/>
      <c r="M85" s="6"/>
      <c r="N85" s="6"/>
      <c r="O85" s="6"/>
      <c r="P85" s="6"/>
      <c r="Q85" s="6"/>
      <c r="R85" s="6"/>
      <c r="S85" s="6">
        <f t="shared" si="7"/>
        <v>0</v>
      </c>
      <c r="T85" s="15">
        <v>5.82</v>
      </c>
      <c r="U85" s="15">
        <f t="shared" si="8"/>
        <v>0</v>
      </c>
    </row>
    <row r="86" spans="1:21" x14ac:dyDescent="0.25">
      <c r="A86" s="1"/>
      <c r="B86" s="98"/>
      <c r="C86" s="101"/>
      <c r="D86" s="151"/>
      <c r="E86" s="52">
        <v>506896</v>
      </c>
      <c r="F86" s="4" t="s">
        <v>112</v>
      </c>
      <c r="G86" s="12" t="s">
        <v>113</v>
      </c>
      <c r="H86" s="143"/>
      <c r="I86" s="7"/>
      <c r="J86" s="6"/>
      <c r="K86" s="6"/>
      <c r="L86" s="6"/>
      <c r="M86" s="6"/>
      <c r="N86" s="6"/>
      <c r="O86" s="6"/>
      <c r="P86" s="6"/>
      <c r="Q86" s="6"/>
      <c r="R86" s="6"/>
      <c r="S86" s="6">
        <f t="shared" si="7"/>
        <v>0</v>
      </c>
      <c r="T86" s="15">
        <v>6.96</v>
      </c>
      <c r="U86" s="15">
        <f t="shared" si="8"/>
        <v>0</v>
      </c>
    </row>
    <row r="87" spans="1:21" x14ac:dyDescent="0.25">
      <c r="A87" s="1"/>
      <c r="B87" s="99"/>
      <c r="C87" s="140"/>
      <c r="D87" s="9"/>
      <c r="E87" s="53" t="s">
        <v>9</v>
      </c>
      <c r="F87" s="8"/>
      <c r="G87" s="8"/>
      <c r="H87" s="144"/>
      <c r="I87" s="9">
        <f>SUM(I74:I74)</f>
        <v>0</v>
      </c>
      <c r="J87" s="10"/>
      <c r="K87" s="10">
        <f>SUM(K68:K86)</f>
        <v>36</v>
      </c>
      <c r="L87" s="10">
        <f>SUM(L68:L84)</f>
        <v>132</v>
      </c>
      <c r="M87" s="10">
        <f>SUM(M68:M84)</f>
        <v>204</v>
      </c>
      <c r="N87" s="10">
        <f>SUM(N68:N84)</f>
        <v>108</v>
      </c>
      <c r="O87" s="10">
        <f>SUM(O68:O84)</f>
        <v>12</v>
      </c>
      <c r="P87" s="10">
        <f>SUM(P68:P75)</f>
        <v>0</v>
      </c>
      <c r="Q87" s="10">
        <f>SUM(Q68:Q75)</f>
        <v>0</v>
      </c>
      <c r="R87" s="10">
        <f>SUM(R68:R75)</f>
        <v>0</v>
      </c>
      <c r="S87" s="10">
        <f>SUM(S68:S86)</f>
        <v>492</v>
      </c>
      <c r="T87" s="10"/>
      <c r="U87" s="23">
        <f>SUM(U68:U86)</f>
        <v>3394.8</v>
      </c>
    </row>
    <row r="88" spans="1:21" s="31" customFormat="1" x14ac:dyDescent="0.25">
      <c r="A88" s="25"/>
      <c r="B88" s="26"/>
      <c r="C88" s="27"/>
      <c r="D88" s="27"/>
      <c r="E88" s="26"/>
      <c r="F88" s="26"/>
      <c r="G88" s="26"/>
      <c r="H88" s="26"/>
      <c r="I88" s="28"/>
      <c r="J88" s="28"/>
      <c r="K88" s="29"/>
      <c r="L88" s="29"/>
      <c r="M88" s="29"/>
      <c r="N88" s="29"/>
      <c r="O88" s="29"/>
      <c r="P88" s="29"/>
      <c r="Q88" s="29"/>
      <c r="R88" s="29"/>
      <c r="S88" s="29"/>
      <c r="T88" s="28"/>
      <c r="U88" s="30"/>
    </row>
    <row r="89" spans="1:21" x14ac:dyDescent="0.25">
      <c r="A89" s="1"/>
      <c r="B89" s="4" t="s">
        <v>12</v>
      </c>
      <c r="C89" s="5" t="s">
        <v>1</v>
      </c>
      <c r="D89" s="5" t="s">
        <v>16</v>
      </c>
      <c r="E89" s="52" t="s">
        <v>89</v>
      </c>
      <c r="F89" s="4" t="s">
        <v>0</v>
      </c>
      <c r="G89" s="4" t="s">
        <v>31</v>
      </c>
      <c r="H89" s="5" t="s">
        <v>2</v>
      </c>
      <c r="I89" s="5" t="s">
        <v>15</v>
      </c>
      <c r="J89" s="5" t="s">
        <v>3</v>
      </c>
      <c r="K89" s="5" t="s">
        <v>4</v>
      </c>
      <c r="L89" s="5" t="s">
        <v>5</v>
      </c>
      <c r="M89" s="5" t="s">
        <v>6</v>
      </c>
      <c r="N89" s="5" t="s">
        <v>7</v>
      </c>
      <c r="O89" s="5" t="s">
        <v>8</v>
      </c>
      <c r="P89" s="5" t="s">
        <v>25</v>
      </c>
      <c r="Q89" s="5" t="s">
        <v>26</v>
      </c>
      <c r="R89" s="5" t="s">
        <v>27</v>
      </c>
      <c r="S89" s="6" t="s">
        <v>9</v>
      </c>
      <c r="T89" s="6" t="s">
        <v>30</v>
      </c>
      <c r="U89" s="6" t="s">
        <v>29</v>
      </c>
    </row>
    <row r="90" spans="1:21" ht="14.4" customHeight="1" x14ac:dyDescent="0.25">
      <c r="A90" s="1"/>
      <c r="B90" s="97" t="s">
        <v>69</v>
      </c>
      <c r="C90" s="100">
        <v>4500458795</v>
      </c>
      <c r="D90" s="102" t="s">
        <v>74</v>
      </c>
      <c r="E90" s="52">
        <v>506896</v>
      </c>
      <c r="F90" s="12" t="s">
        <v>50</v>
      </c>
      <c r="G90" s="12" t="s">
        <v>105</v>
      </c>
      <c r="H90" s="141">
        <v>44524</v>
      </c>
      <c r="I90" s="7"/>
      <c r="J90" s="6"/>
      <c r="K90" s="6"/>
      <c r="L90" s="6"/>
      <c r="M90" s="6"/>
      <c r="N90" s="6"/>
      <c r="O90" s="6"/>
      <c r="P90" s="6"/>
      <c r="Q90" s="6"/>
      <c r="R90" s="6"/>
      <c r="S90" s="6">
        <f>SUM(K90:R90)</f>
        <v>0</v>
      </c>
      <c r="T90" s="15">
        <v>5.6</v>
      </c>
      <c r="U90" s="15">
        <f>T90*S90</f>
        <v>0</v>
      </c>
    </row>
    <row r="91" spans="1:21" x14ac:dyDescent="0.25">
      <c r="A91" s="1"/>
      <c r="B91" s="98"/>
      <c r="C91" s="101"/>
      <c r="D91" s="103"/>
      <c r="E91" s="52">
        <v>506896</v>
      </c>
      <c r="F91" s="4" t="s">
        <v>51</v>
      </c>
      <c r="G91" s="12" t="s">
        <v>103</v>
      </c>
      <c r="H91" s="142"/>
      <c r="I91" s="7"/>
      <c r="J91" s="6"/>
      <c r="K91" s="6"/>
      <c r="L91" s="6"/>
      <c r="M91" s="6"/>
      <c r="N91" s="6"/>
      <c r="O91" s="6"/>
      <c r="P91" s="6"/>
      <c r="Q91" s="6"/>
      <c r="R91" s="6"/>
      <c r="S91" s="6">
        <f t="shared" ref="S91:S108" si="9">SUM(K91:R91)</f>
        <v>0</v>
      </c>
      <c r="T91" s="15">
        <v>5.84</v>
      </c>
      <c r="U91" s="15">
        <f t="shared" ref="U91:U108" si="10">T91*S91</f>
        <v>0</v>
      </c>
    </row>
    <row r="92" spans="1:21" x14ac:dyDescent="0.25">
      <c r="A92" s="1"/>
      <c r="B92" s="98"/>
      <c r="C92" s="101"/>
      <c r="D92" s="103"/>
      <c r="E92" s="52">
        <v>506896</v>
      </c>
      <c r="F92" s="4" t="s">
        <v>52</v>
      </c>
      <c r="G92" s="12" t="s">
        <v>76</v>
      </c>
      <c r="H92" s="142"/>
      <c r="I92" s="7"/>
      <c r="J92" s="6"/>
      <c r="K92" s="6"/>
      <c r="L92" s="6"/>
      <c r="M92" s="6"/>
      <c r="N92" s="6"/>
      <c r="O92" s="6"/>
      <c r="P92" s="6"/>
      <c r="Q92" s="6"/>
      <c r="R92" s="6"/>
      <c r="S92" s="6">
        <f t="shared" si="9"/>
        <v>0</v>
      </c>
      <c r="T92" s="15">
        <v>6.9</v>
      </c>
      <c r="U92" s="15">
        <f t="shared" si="10"/>
        <v>0</v>
      </c>
    </row>
    <row r="93" spans="1:21" x14ac:dyDescent="0.25">
      <c r="A93" s="1"/>
      <c r="B93" s="98"/>
      <c r="C93" s="101"/>
      <c r="D93" s="103"/>
      <c r="E93" s="52">
        <v>506896</v>
      </c>
      <c r="F93" s="4" t="s">
        <v>53</v>
      </c>
      <c r="G93" s="12" t="s">
        <v>104</v>
      </c>
      <c r="H93" s="142"/>
      <c r="I93" s="7"/>
      <c r="J93" s="6"/>
      <c r="K93" s="6"/>
      <c r="L93" s="6"/>
      <c r="M93" s="6"/>
      <c r="N93" s="6"/>
      <c r="O93" s="6"/>
      <c r="P93" s="6"/>
      <c r="Q93" s="6"/>
      <c r="R93" s="6"/>
      <c r="S93" s="6">
        <f t="shared" si="9"/>
        <v>0</v>
      </c>
      <c r="T93" s="15">
        <v>5.6</v>
      </c>
      <c r="U93" s="15">
        <f t="shared" si="10"/>
        <v>0</v>
      </c>
    </row>
    <row r="94" spans="1:21" x14ac:dyDescent="0.25">
      <c r="A94" s="1"/>
      <c r="B94" s="98"/>
      <c r="C94" s="101"/>
      <c r="D94" s="103"/>
      <c r="E94" s="52">
        <v>506896</v>
      </c>
      <c r="F94" s="4" t="s">
        <v>54</v>
      </c>
      <c r="G94" s="12" t="s">
        <v>77</v>
      </c>
      <c r="H94" s="143"/>
      <c r="I94" s="7"/>
      <c r="J94" s="6"/>
      <c r="K94" s="6"/>
      <c r="L94" s="6"/>
      <c r="M94" s="6"/>
      <c r="N94" s="6"/>
      <c r="O94" s="6"/>
      <c r="P94" s="6"/>
      <c r="Q94" s="6"/>
      <c r="R94" s="6"/>
      <c r="S94" s="6">
        <f t="shared" si="9"/>
        <v>0</v>
      </c>
      <c r="T94" s="15">
        <v>7.15</v>
      </c>
      <c r="U94" s="15">
        <f t="shared" si="10"/>
        <v>0</v>
      </c>
    </row>
    <row r="95" spans="1:21" x14ac:dyDescent="0.25">
      <c r="A95" s="1"/>
      <c r="B95" s="98"/>
      <c r="C95" s="101"/>
      <c r="D95" s="103"/>
      <c r="E95" s="52">
        <v>506896</v>
      </c>
      <c r="F95" s="4" t="s">
        <v>55</v>
      </c>
      <c r="G95" s="12" t="s">
        <v>106</v>
      </c>
      <c r="H95" s="143"/>
      <c r="I95" s="7"/>
      <c r="J95" s="6"/>
      <c r="K95" s="6"/>
      <c r="L95" s="6"/>
      <c r="M95" s="6"/>
      <c r="N95" s="6"/>
      <c r="O95" s="6"/>
      <c r="P95" s="6"/>
      <c r="Q95" s="6"/>
      <c r="R95" s="6"/>
      <c r="S95" s="6">
        <f t="shared" si="9"/>
        <v>0</v>
      </c>
      <c r="T95" s="15">
        <v>5.84</v>
      </c>
      <c r="U95" s="15">
        <f t="shared" si="10"/>
        <v>0</v>
      </c>
    </row>
    <row r="96" spans="1:21" x14ac:dyDescent="0.25">
      <c r="A96" s="1"/>
      <c r="B96" s="98"/>
      <c r="C96" s="101"/>
      <c r="D96" s="103"/>
      <c r="E96" s="52">
        <v>506896</v>
      </c>
      <c r="F96" s="4" t="s">
        <v>56</v>
      </c>
      <c r="G96" s="12" t="s">
        <v>75</v>
      </c>
      <c r="H96" s="143"/>
      <c r="I96" s="7"/>
      <c r="J96" s="6"/>
      <c r="K96" s="6"/>
      <c r="L96" s="6"/>
      <c r="M96" s="6"/>
      <c r="N96" s="6"/>
      <c r="O96" s="6"/>
      <c r="P96" s="6"/>
      <c r="Q96" s="6"/>
      <c r="R96" s="6"/>
      <c r="S96" s="6">
        <f t="shared" si="9"/>
        <v>0</v>
      </c>
      <c r="T96" s="15">
        <v>6.9</v>
      </c>
      <c r="U96" s="15">
        <f t="shared" si="10"/>
        <v>0</v>
      </c>
    </row>
    <row r="97" spans="1:21" x14ac:dyDescent="0.25">
      <c r="A97" s="1"/>
      <c r="B97" s="98"/>
      <c r="C97" s="101"/>
      <c r="D97" s="103"/>
      <c r="E97" s="52">
        <v>507209</v>
      </c>
      <c r="F97" s="4" t="s">
        <v>57</v>
      </c>
      <c r="G97" s="12" t="s">
        <v>81</v>
      </c>
      <c r="H97" s="143"/>
      <c r="I97" s="7"/>
      <c r="J97" s="6"/>
      <c r="K97" s="6"/>
      <c r="L97" s="6"/>
      <c r="M97" s="6"/>
      <c r="N97" s="6"/>
      <c r="O97" s="6"/>
      <c r="P97" s="6"/>
      <c r="Q97" s="6"/>
      <c r="R97" s="6"/>
      <c r="S97" s="6">
        <f t="shared" si="9"/>
        <v>0</v>
      </c>
      <c r="T97" s="15">
        <v>5.82</v>
      </c>
      <c r="U97" s="15">
        <f t="shared" si="10"/>
        <v>0</v>
      </c>
    </row>
    <row r="98" spans="1:21" x14ac:dyDescent="0.25">
      <c r="A98" s="1"/>
      <c r="B98" s="98"/>
      <c r="C98" s="101"/>
      <c r="D98" s="103"/>
      <c r="E98" s="52">
        <v>507209</v>
      </c>
      <c r="F98" s="4" t="s">
        <v>58</v>
      </c>
      <c r="G98" s="12" t="s">
        <v>84</v>
      </c>
      <c r="H98" s="143"/>
      <c r="I98" s="7"/>
      <c r="J98" s="6"/>
      <c r="K98" s="6"/>
      <c r="L98" s="6"/>
      <c r="M98" s="6"/>
      <c r="N98" s="6"/>
      <c r="O98" s="6"/>
      <c r="P98" s="6"/>
      <c r="Q98" s="6"/>
      <c r="R98" s="6"/>
      <c r="S98" s="6">
        <f t="shared" si="9"/>
        <v>0</v>
      </c>
      <c r="T98" s="15">
        <v>6.45</v>
      </c>
      <c r="U98" s="15">
        <f t="shared" si="10"/>
        <v>0</v>
      </c>
    </row>
    <row r="99" spans="1:21" x14ac:dyDescent="0.25">
      <c r="A99" s="1"/>
      <c r="B99" s="98"/>
      <c r="C99" s="101"/>
      <c r="D99" s="103"/>
      <c r="E99" s="52">
        <v>507209</v>
      </c>
      <c r="F99" s="4" t="s">
        <v>59</v>
      </c>
      <c r="G99" s="12" t="s">
        <v>83</v>
      </c>
      <c r="H99" s="143"/>
      <c r="I99" s="7"/>
      <c r="J99" s="6"/>
      <c r="K99" s="6">
        <v>32</v>
      </c>
      <c r="L99" s="6">
        <v>96</v>
      </c>
      <c r="M99" s="6">
        <v>96</v>
      </c>
      <c r="N99" s="6">
        <v>64</v>
      </c>
      <c r="O99" s="6">
        <v>32</v>
      </c>
      <c r="P99" s="6"/>
      <c r="Q99" s="6"/>
      <c r="R99" s="6"/>
      <c r="S99" s="6">
        <f t="shared" si="9"/>
        <v>320</v>
      </c>
      <c r="T99" s="15">
        <v>5.82</v>
      </c>
      <c r="U99" s="15">
        <f t="shared" si="10"/>
        <v>1862.4</v>
      </c>
    </row>
    <row r="100" spans="1:21" x14ac:dyDescent="0.25">
      <c r="A100" s="1"/>
      <c r="B100" s="98"/>
      <c r="C100" s="101"/>
      <c r="D100" s="103"/>
      <c r="E100" s="52">
        <v>507209</v>
      </c>
      <c r="F100" s="4" t="s">
        <v>61</v>
      </c>
      <c r="G100" s="12" t="s">
        <v>78</v>
      </c>
      <c r="H100" s="143"/>
      <c r="I100" s="7"/>
      <c r="J100" s="6"/>
      <c r="K100" s="6"/>
      <c r="L100" s="6"/>
      <c r="M100" s="6"/>
      <c r="N100" s="6"/>
      <c r="O100" s="6"/>
      <c r="P100" s="6"/>
      <c r="Q100" s="6"/>
      <c r="R100" s="6"/>
      <c r="S100" s="6">
        <f t="shared" si="9"/>
        <v>0</v>
      </c>
      <c r="T100" s="15">
        <v>5.9</v>
      </c>
      <c r="U100" s="15">
        <f t="shared" si="10"/>
        <v>0</v>
      </c>
    </row>
    <row r="101" spans="1:21" x14ac:dyDescent="0.25">
      <c r="A101" s="1"/>
      <c r="B101" s="98"/>
      <c r="C101" s="101"/>
      <c r="D101" s="103"/>
      <c r="E101" s="52">
        <v>507209</v>
      </c>
      <c r="F101" s="4" t="s">
        <v>70</v>
      </c>
      <c r="G101" s="12" t="s">
        <v>85</v>
      </c>
      <c r="H101" s="143"/>
      <c r="I101" s="7"/>
      <c r="J101" s="6"/>
      <c r="K101" s="6"/>
      <c r="L101" s="6"/>
      <c r="M101" s="6"/>
      <c r="N101" s="6"/>
      <c r="O101" s="6"/>
      <c r="P101" s="6"/>
      <c r="Q101" s="6"/>
      <c r="R101" s="6"/>
      <c r="S101" s="6">
        <f t="shared" si="9"/>
        <v>0</v>
      </c>
      <c r="T101" s="15">
        <v>5.95</v>
      </c>
      <c r="U101" s="15">
        <f t="shared" si="10"/>
        <v>0</v>
      </c>
    </row>
    <row r="102" spans="1:21" x14ac:dyDescent="0.25">
      <c r="A102" s="1"/>
      <c r="B102" s="98"/>
      <c r="C102" s="101"/>
      <c r="D102" s="103"/>
      <c r="E102" s="52">
        <v>507209</v>
      </c>
      <c r="F102" s="4" t="s">
        <v>62</v>
      </c>
      <c r="G102" s="12" t="s">
        <v>79</v>
      </c>
      <c r="H102" s="143"/>
      <c r="I102" s="7"/>
      <c r="J102" s="6"/>
      <c r="K102" s="6">
        <v>32</v>
      </c>
      <c r="L102" s="6">
        <v>96</v>
      </c>
      <c r="M102" s="6">
        <v>96</v>
      </c>
      <c r="N102" s="6">
        <v>64</v>
      </c>
      <c r="O102" s="6">
        <v>32</v>
      </c>
      <c r="P102" s="6"/>
      <c r="Q102" s="6"/>
      <c r="R102" s="6"/>
      <c r="S102" s="6">
        <f t="shared" si="9"/>
        <v>320</v>
      </c>
      <c r="T102" s="15">
        <v>5.82</v>
      </c>
      <c r="U102" s="15">
        <f t="shared" si="10"/>
        <v>1862.4</v>
      </c>
    </row>
    <row r="103" spans="1:21" x14ac:dyDescent="0.25">
      <c r="A103" s="1"/>
      <c r="B103" s="98"/>
      <c r="C103" s="101"/>
      <c r="D103" s="103"/>
      <c r="E103" s="52">
        <v>507209</v>
      </c>
      <c r="F103" s="4" t="s">
        <v>71</v>
      </c>
      <c r="G103" s="12" t="s">
        <v>86</v>
      </c>
      <c r="H103" s="143"/>
      <c r="I103" s="7"/>
      <c r="J103" s="6"/>
      <c r="K103" s="6"/>
      <c r="L103" s="6"/>
      <c r="M103" s="6"/>
      <c r="N103" s="6"/>
      <c r="O103" s="6"/>
      <c r="P103" s="6"/>
      <c r="Q103" s="6"/>
      <c r="R103" s="6"/>
      <c r="S103" s="6">
        <f t="shared" si="9"/>
        <v>0</v>
      </c>
      <c r="T103" s="15">
        <v>5.82</v>
      </c>
      <c r="U103" s="15">
        <f t="shared" si="10"/>
        <v>0</v>
      </c>
    </row>
    <row r="104" spans="1:21" x14ac:dyDescent="0.25">
      <c r="A104" s="1"/>
      <c r="B104" s="98"/>
      <c r="C104" s="101"/>
      <c r="D104" s="103"/>
      <c r="E104" s="52">
        <v>507209</v>
      </c>
      <c r="F104" s="4" t="s">
        <v>72</v>
      </c>
      <c r="G104" s="12" t="s">
        <v>80</v>
      </c>
      <c r="H104" s="143"/>
      <c r="I104" s="7"/>
      <c r="J104" s="6"/>
      <c r="K104" s="6">
        <v>32</v>
      </c>
      <c r="L104" s="6">
        <v>64</v>
      </c>
      <c r="M104" s="6">
        <v>64</v>
      </c>
      <c r="N104" s="6">
        <v>32</v>
      </c>
      <c r="O104" s="6">
        <v>32</v>
      </c>
      <c r="P104" s="6"/>
      <c r="Q104" s="6"/>
      <c r="R104" s="6"/>
      <c r="S104" s="6">
        <f t="shared" si="9"/>
        <v>224</v>
      </c>
      <c r="T104" s="15">
        <v>5.95</v>
      </c>
      <c r="U104" s="15">
        <f t="shared" si="10"/>
        <v>1332.8</v>
      </c>
    </row>
    <row r="105" spans="1:21" x14ac:dyDescent="0.25">
      <c r="A105" s="1"/>
      <c r="B105" s="98"/>
      <c r="C105" s="101"/>
      <c r="D105" s="103"/>
      <c r="E105" s="52">
        <v>507209</v>
      </c>
      <c r="F105" s="4" t="s">
        <v>73</v>
      </c>
      <c r="G105" s="12" t="s">
        <v>82</v>
      </c>
      <c r="H105" s="143"/>
      <c r="I105" s="7"/>
      <c r="J105" s="6"/>
      <c r="K105" s="6"/>
      <c r="L105" s="6"/>
      <c r="M105" s="6"/>
      <c r="N105" s="6"/>
      <c r="O105" s="6"/>
      <c r="P105" s="6"/>
      <c r="Q105" s="6"/>
      <c r="R105" s="6"/>
      <c r="S105" s="6">
        <f t="shared" si="9"/>
        <v>0</v>
      </c>
      <c r="T105" s="15">
        <v>5.82</v>
      </c>
      <c r="U105" s="15">
        <f t="shared" si="10"/>
        <v>0</v>
      </c>
    </row>
    <row r="106" spans="1:21" x14ac:dyDescent="0.25">
      <c r="A106" s="1"/>
      <c r="B106" s="98"/>
      <c r="C106" s="101"/>
      <c r="D106" s="103"/>
      <c r="E106" s="52">
        <v>507209</v>
      </c>
      <c r="F106" s="4" t="s">
        <v>60</v>
      </c>
      <c r="G106" s="12" t="s">
        <v>87</v>
      </c>
      <c r="H106" s="143"/>
      <c r="I106" s="7"/>
      <c r="J106" s="6"/>
      <c r="K106" s="6"/>
      <c r="L106" s="6"/>
      <c r="M106" s="6"/>
      <c r="N106" s="6"/>
      <c r="O106" s="6"/>
      <c r="P106" s="6"/>
      <c r="Q106" s="6"/>
      <c r="R106" s="6"/>
      <c r="S106" s="6">
        <f t="shared" si="9"/>
        <v>0</v>
      </c>
      <c r="T106" s="15">
        <v>5.9</v>
      </c>
      <c r="U106" s="15">
        <f t="shared" si="10"/>
        <v>0</v>
      </c>
    </row>
    <row r="107" spans="1:21" x14ac:dyDescent="0.25">
      <c r="A107" s="1"/>
      <c r="B107" s="98"/>
      <c r="C107" s="101"/>
      <c r="D107" s="103"/>
      <c r="E107" s="52">
        <v>507209</v>
      </c>
      <c r="F107" s="4" t="s">
        <v>114</v>
      </c>
      <c r="G107" s="12" t="s">
        <v>115</v>
      </c>
      <c r="H107" s="143"/>
      <c r="I107" s="7"/>
      <c r="J107" s="6"/>
      <c r="K107" s="6">
        <v>96</v>
      </c>
      <c r="L107" s="6">
        <v>252</v>
      </c>
      <c r="M107" s="6">
        <v>360</v>
      </c>
      <c r="N107" s="6">
        <v>168</v>
      </c>
      <c r="O107" s="6">
        <v>48</v>
      </c>
      <c r="P107" s="6"/>
      <c r="Q107" s="6"/>
      <c r="R107" s="6"/>
      <c r="S107" s="6">
        <f t="shared" si="9"/>
        <v>924</v>
      </c>
      <c r="T107" s="15">
        <v>5.82</v>
      </c>
      <c r="U107" s="15">
        <f t="shared" si="10"/>
        <v>5377.68</v>
      </c>
    </row>
    <row r="108" spans="1:21" x14ac:dyDescent="0.25">
      <c r="A108" s="1"/>
      <c r="B108" s="98"/>
      <c r="C108" s="101"/>
      <c r="D108" s="151"/>
      <c r="E108" s="52">
        <v>506896</v>
      </c>
      <c r="F108" s="4" t="s">
        <v>112</v>
      </c>
      <c r="G108" s="12" t="s">
        <v>113</v>
      </c>
      <c r="H108" s="143"/>
      <c r="I108" s="7"/>
      <c r="J108" s="6"/>
      <c r="K108" s="6"/>
      <c r="L108" s="6"/>
      <c r="M108" s="6"/>
      <c r="N108" s="6"/>
      <c r="O108" s="6"/>
      <c r="P108" s="6"/>
      <c r="Q108" s="6"/>
      <c r="R108" s="6"/>
      <c r="S108" s="6">
        <f t="shared" si="9"/>
        <v>0</v>
      </c>
      <c r="T108" s="15">
        <v>6.96</v>
      </c>
      <c r="U108" s="15">
        <f t="shared" si="10"/>
        <v>0</v>
      </c>
    </row>
    <row r="109" spans="1:21" x14ac:dyDescent="0.25">
      <c r="A109" s="1"/>
      <c r="B109" s="99"/>
      <c r="C109" s="140"/>
      <c r="D109" s="9"/>
      <c r="E109" s="53" t="s">
        <v>9</v>
      </c>
      <c r="F109" s="8"/>
      <c r="G109" s="8"/>
      <c r="H109" s="144"/>
      <c r="I109" s="9">
        <f>SUM(I96:I96)</f>
        <v>0</v>
      </c>
      <c r="J109" s="10"/>
      <c r="K109" s="10">
        <f>SUM(K90:K108)</f>
        <v>192</v>
      </c>
      <c r="L109" s="10">
        <f>SUM(L90:L106)</f>
        <v>256</v>
      </c>
      <c r="M109" s="10">
        <f>SUM(M90:M106)</f>
        <v>256</v>
      </c>
      <c r="N109" s="10">
        <f>SUM(N90:N106)</f>
        <v>160</v>
      </c>
      <c r="O109" s="10">
        <f>SUM(O90:O106)</f>
        <v>96</v>
      </c>
      <c r="P109" s="10">
        <f>SUM(P90:P97)</f>
        <v>0</v>
      </c>
      <c r="Q109" s="10">
        <f>SUM(Q90:Q97)</f>
        <v>0</v>
      </c>
      <c r="R109" s="10">
        <f>SUM(R90:R97)</f>
        <v>0</v>
      </c>
      <c r="S109" s="10">
        <f>SUM(S90:S108)</f>
        <v>1788</v>
      </c>
      <c r="T109" s="10"/>
      <c r="U109" s="23">
        <f>SUM(U90:U108)</f>
        <v>10435.280000000001</v>
      </c>
    </row>
    <row r="110" spans="1:21" s="31" customFormat="1" x14ac:dyDescent="0.25">
      <c r="A110" s="25"/>
      <c r="B110" s="26"/>
      <c r="C110" s="27"/>
      <c r="D110" s="27"/>
      <c r="E110" s="26"/>
      <c r="F110" s="26"/>
      <c r="G110" s="26"/>
      <c r="H110" s="26"/>
      <c r="I110" s="28"/>
      <c r="J110" s="28"/>
      <c r="K110" s="29"/>
      <c r="L110" s="29"/>
      <c r="M110" s="29"/>
      <c r="N110" s="29"/>
      <c r="O110" s="29"/>
      <c r="P110" s="29"/>
      <c r="Q110" s="29"/>
      <c r="R110" s="29"/>
      <c r="S110" s="29"/>
      <c r="T110" s="28"/>
      <c r="U110" s="30"/>
    </row>
    <row r="111" spans="1:21" x14ac:dyDescent="0.25">
      <c r="A111" s="1"/>
      <c r="B111" s="4" t="s">
        <v>12</v>
      </c>
      <c r="C111" s="5" t="s">
        <v>1</v>
      </c>
      <c r="D111" s="5" t="s">
        <v>16</v>
      </c>
      <c r="E111" s="52" t="s">
        <v>89</v>
      </c>
      <c r="F111" s="4" t="s">
        <v>0</v>
      </c>
      <c r="G111" s="4" t="s">
        <v>31</v>
      </c>
      <c r="H111" s="5" t="s">
        <v>2</v>
      </c>
      <c r="I111" s="5" t="s">
        <v>15</v>
      </c>
      <c r="J111" s="5" t="s">
        <v>3</v>
      </c>
      <c r="K111" s="5" t="s">
        <v>4</v>
      </c>
      <c r="L111" s="5" t="s">
        <v>5</v>
      </c>
      <c r="M111" s="5" t="s">
        <v>6</v>
      </c>
      <c r="N111" s="5" t="s">
        <v>7</v>
      </c>
      <c r="O111" s="5" t="s">
        <v>8</v>
      </c>
      <c r="P111" s="5" t="s">
        <v>25</v>
      </c>
      <c r="Q111" s="5" t="s">
        <v>26</v>
      </c>
      <c r="R111" s="5" t="s">
        <v>27</v>
      </c>
      <c r="S111" s="6" t="s">
        <v>9</v>
      </c>
      <c r="T111" s="6" t="s">
        <v>30</v>
      </c>
      <c r="U111" s="6" t="s">
        <v>29</v>
      </c>
    </row>
    <row r="112" spans="1:21" ht="14.4" customHeight="1" x14ac:dyDescent="0.25">
      <c r="A112" s="1"/>
      <c r="B112" s="97" t="s">
        <v>69</v>
      </c>
      <c r="C112" s="100">
        <v>4500458802</v>
      </c>
      <c r="D112" s="102" t="s">
        <v>74</v>
      </c>
      <c r="E112" s="52">
        <v>506896</v>
      </c>
      <c r="F112" s="12" t="s">
        <v>50</v>
      </c>
      <c r="G112" s="12" t="s">
        <v>105</v>
      </c>
      <c r="H112" s="141">
        <v>44552</v>
      </c>
      <c r="I112" s="7"/>
      <c r="J112" s="6"/>
      <c r="K112" s="6"/>
      <c r="L112" s="6"/>
      <c r="M112" s="6"/>
      <c r="N112" s="6"/>
      <c r="O112" s="6"/>
      <c r="P112" s="6"/>
      <c r="Q112" s="6"/>
      <c r="R112" s="6"/>
      <c r="S112" s="6">
        <f>SUM(K112:R112)</f>
        <v>0</v>
      </c>
      <c r="T112" s="15">
        <v>5.6</v>
      </c>
      <c r="U112" s="15">
        <f>T112*S112</f>
        <v>0</v>
      </c>
    </row>
    <row r="113" spans="1:21" x14ac:dyDescent="0.25">
      <c r="A113" s="1"/>
      <c r="B113" s="98"/>
      <c r="C113" s="101"/>
      <c r="D113" s="103"/>
      <c r="E113" s="52">
        <v>506896</v>
      </c>
      <c r="F113" s="4" t="s">
        <v>51</v>
      </c>
      <c r="G113" s="12" t="s">
        <v>103</v>
      </c>
      <c r="H113" s="142"/>
      <c r="I113" s="7"/>
      <c r="J113" s="6"/>
      <c r="K113" s="6"/>
      <c r="L113" s="6"/>
      <c r="M113" s="6"/>
      <c r="N113" s="6"/>
      <c r="O113" s="6"/>
      <c r="P113" s="6"/>
      <c r="Q113" s="6"/>
      <c r="R113" s="6"/>
      <c r="S113" s="6">
        <f t="shared" ref="S113:S130" si="11">SUM(K113:R113)</f>
        <v>0</v>
      </c>
      <c r="T113" s="15">
        <v>5.84</v>
      </c>
      <c r="U113" s="15">
        <f t="shared" ref="U113:U130" si="12">T113*S113</f>
        <v>0</v>
      </c>
    </row>
    <row r="114" spans="1:21" x14ac:dyDescent="0.25">
      <c r="A114" s="1"/>
      <c r="B114" s="98"/>
      <c r="C114" s="101"/>
      <c r="D114" s="103"/>
      <c r="E114" s="52">
        <v>506896</v>
      </c>
      <c r="F114" s="4" t="s">
        <v>52</v>
      </c>
      <c r="G114" s="12" t="s">
        <v>76</v>
      </c>
      <c r="H114" s="142"/>
      <c r="I114" s="7"/>
      <c r="J114" s="6"/>
      <c r="K114" s="6"/>
      <c r="L114" s="6"/>
      <c r="M114" s="6"/>
      <c r="N114" s="6"/>
      <c r="O114" s="6"/>
      <c r="P114" s="6"/>
      <c r="Q114" s="6"/>
      <c r="R114" s="6"/>
      <c r="S114" s="6">
        <f t="shared" si="11"/>
        <v>0</v>
      </c>
      <c r="T114" s="15">
        <v>6.9</v>
      </c>
      <c r="U114" s="15">
        <f t="shared" si="12"/>
        <v>0</v>
      </c>
    </row>
    <row r="115" spans="1:21" x14ac:dyDescent="0.25">
      <c r="A115" s="1"/>
      <c r="B115" s="98"/>
      <c r="C115" s="101"/>
      <c r="D115" s="103"/>
      <c r="E115" s="52">
        <v>506896</v>
      </c>
      <c r="F115" s="4" t="s">
        <v>53</v>
      </c>
      <c r="G115" s="12" t="s">
        <v>104</v>
      </c>
      <c r="H115" s="142"/>
      <c r="I115" s="7"/>
      <c r="J115" s="6"/>
      <c r="K115" s="6"/>
      <c r="L115" s="6"/>
      <c r="M115" s="6"/>
      <c r="N115" s="6"/>
      <c r="O115" s="6"/>
      <c r="P115" s="6"/>
      <c r="Q115" s="6"/>
      <c r="R115" s="6"/>
      <c r="S115" s="6">
        <f t="shared" si="11"/>
        <v>0</v>
      </c>
      <c r="T115" s="15">
        <v>5.6</v>
      </c>
      <c r="U115" s="15">
        <f t="shared" si="12"/>
        <v>0</v>
      </c>
    </row>
    <row r="116" spans="1:21" x14ac:dyDescent="0.25">
      <c r="A116" s="1"/>
      <c r="B116" s="98"/>
      <c r="C116" s="101"/>
      <c r="D116" s="103"/>
      <c r="E116" s="52">
        <v>506896</v>
      </c>
      <c r="F116" s="4" t="s">
        <v>54</v>
      </c>
      <c r="G116" s="12" t="s">
        <v>77</v>
      </c>
      <c r="H116" s="143"/>
      <c r="I116" s="7"/>
      <c r="J116" s="6"/>
      <c r="K116" s="6"/>
      <c r="L116" s="6"/>
      <c r="M116" s="6"/>
      <c r="N116" s="6"/>
      <c r="O116" s="6"/>
      <c r="P116" s="6"/>
      <c r="Q116" s="6"/>
      <c r="R116" s="6"/>
      <c r="S116" s="6">
        <f t="shared" si="11"/>
        <v>0</v>
      </c>
      <c r="T116" s="15">
        <v>7.15</v>
      </c>
      <c r="U116" s="15">
        <f t="shared" si="12"/>
        <v>0</v>
      </c>
    </row>
    <row r="117" spans="1:21" x14ac:dyDescent="0.25">
      <c r="A117" s="1"/>
      <c r="B117" s="98"/>
      <c r="C117" s="101"/>
      <c r="D117" s="103"/>
      <c r="E117" s="52">
        <v>506896</v>
      </c>
      <c r="F117" s="4" t="s">
        <v>55</v>
      </c>
      <c r="G117" s="12" t="s">
        <v>106</v>
      </c>
      <c r="H117" s="143"/>
      <c r="I117" s="7"/>
      <c r="J117" s="6"/>
      <c r="K117" s="6"/>
      <c r="L117" s="6"/>
      <c r="M117" s="6"/>
      <c r="N117" s="6"/>
      <c r="O117" s="6"/>
      <c r="P117" s="6"/>
      <c r="Q117" s="6"/>
      <c r="R117" s="6"/>
      <c r="S117" s="6">
        <f t="shared" si="11"/>
        <v>0</v>
      </c>
      <c r="T117" s="15">
        <v>5.84</v>
      </c>
      <c r="U117" s="15">
        <f t="shared" si="12"/>
        <v>0</v>
      </c>
    </row>
    <row r="118" spans="1:21" x14ac:dyDescent="0.25">
      <c r="A118" s="1"/>
      <c r="B118" s="98"/>
      <c r="C118" s="101"/>
      <c r="D118" s="103"/>
      <c r="E118" s="52">
        <v>506896</v>
      </c>
      <c r="F118" s="4" t="s">
        <v>56</v>
      </c>
      <c r="G118" s="12" t="s">
        <v>75</v>
      </c>
      <c r="H118" s="143"/>
      <c r="I118" s="7"/>
      <c r="J118" s="6"/>
      <c r="K118" s="6"/>
      <c r="L118" s="6"/>
      <c r="M118" s="6"/>
      <c r="N118" s="6"/>
      <c r="O118" s="6"/>
      <c r="P118" s="6"/>
      <c r="Q118" s="6"/>
      <c r="R118" s="6"/>
      <c r="S118" s="6">
        <f t="shared" si="11"/>
        <v>0</v>
      </c>
      <c r="T118" s="15">
        <v>6.9</v>
      </c>
      <c r="U118" s="15">
        <f t="shared" si="12"/>
        <v>0</v>
      </c>
    </row>
    <row r="119" spans="1:21" x14ac:dyDescent="0.25">
      <c r="A119" s="1"/>
      <c r="B119" s="98"/>
      <c r="C119" s="101"/>
      <c r="D119" s="103"/>
      <c r="E119" s="52">
        <v>507209</v>
      </c>
      <c r="F119" s="4" t="s">
        <v>57</v>
      </c>
      <c r="G119" s="12" t="s">
        <v>81</v>
      </c>
      <c r="H119" s="143"/>
      <c r="I119" s="7"/>
      <c r="J119" s="6"/>
      <c r="K119" s="6"/>
      <c r="L119" s="6"/>
      <c r="M119" s="6"/>
      <c r="N119" s="6"/>
      <c r="O119" s="6"/>
      <c r="P119" s="6"/>
      <c r="Q119" s="6"/>
      <c r="R119" s="6"/>
      <c r="S119" s="6">
        <f t="shared" si="11"/>
        <v>0</v>
      </c>
      <c r="T119" s="15">
        <v>5.82</v>
      </c>
      <c r="U119" s="15">
        <f t="shared" si="12"/>
        <v>0</v>
      </c>
    </row>
    <row r="120" spans="1:21" x14ac:dyDescent="0.25">
      <c r="A120" s="1"/>
      <c r="B120" s="98"/>
      <c r="C120" s="101"/>
      <c r="D120" s="103"/>
      <c r="E120" s="52">
        <v>507209</v>
      </c>
      <c r="F120" s="4" t="s">
        <v>58</v>
      </c>
      <c r="G120" s="12" t="s">
        <v>84</v>
      </c>
      <c r="H120" s="143"/>
      <c r="I120" s="7"/>
      <c r="J120" s="6"/>
      <c r="K120" s="6"/>
      <c r="L120" s="6"/>
      <c r="M120" s="6"/>
      <c r="N120" s="6"/>
      <c r="O120" s="6"/>
      <c r="P120" s="6"/>
      <c r="Q120" s="6"/>
      <c r="R120" s="6"/>
      <c r="S120" s="6">
        <f t="shared" si="11"/>
        <v>0</v>
      </c>
      <c r="T120" s="15">
        <v>6.45</v>
      </c>
      <c r="U120" s="15">
        <f t="shared" si="12"/>
        <v>0</v>
      </c>
    </row>
    <row r="121" spans="1:21" x14ac:dyDescent="0.25">
      <c r="A121" s="1"/>
      <c r="B121" s="98"/>
      <c r="C121" s="101"/>
      <c r="D121" s="103"/>
      <c r="E121" s="52">
        <v>507209</v>
      </c>
      <c r="F121" s="4" t="s">
        <v>59</v>
      </c>
      <c r="G121" s="12" t="s">
        <v>83</v>
      </c>
      <c r="H121" s="143"/>
      <c r="I121" s="7"/>
      <c r="J121" s="6"/>
      <c r="K121" s="6">
        <v>60</v>
      </c>
      <c r="L121" s="6">
        <v>156</v>
      </c>
      <c r="M121" s="6">
        <v>228</v>
      </c>
      <c r="N121" s="6">
        <v>96</v>
      </c>
      <c r="O121" s="6">
        <v>24</v>
      </c>
      <c r="P121" s="6"/>
      <c r="Q121" s="6"/>
      <c r="R121" s="6"/>
      <c r="S121" s="6">
        <f t="shared" si="11"/>
        <v>564</v>
      </c>
      <c r="T121" s="15">
        <v>5.82</v>
      </c>
      <c r="U121" s="15">
        <f t="shared" si="12"/>
        <v>3282.48</v>
      </c>
    </row>
    <row r="122" spans="1:21" x14ac:dyDescent="0.25">
      <c r="A122" s="1"/>
      <c r="B122" s="98"/>
      <c r="C122" s="101"/>
      <c r="D122" s="103"/>
      <c r="E122" s="52">
        <v>507209</v>
      </c>
      <c r="F122" s="4" t="s">
        <v>61</v>
      </c>
      <c r="G122" s="12" t="s">
        <v>78</v>
      </c>
      <c r="H122" s="143"/>
      <c r="I122" s="7"/>
      <c r="J122" s="6"/>
      <c r="K122" s="6">
        <v>24</v>
      </c>
      <c r="L122" s="6">
        <v>48</v>
      </c>
      <c r="M122" s="6">
        <v>48</v>
      </c>
      <c r="N122" s="6">
        <v>24</v>
      </c>
      <c r="O122" s="6">
        <v>12</v>
      </c>
      <c r="P122" s="6"/>
      <c r="Q122" s="6"/>
      <c r="R122" s="6"/>
      <c r="S122" s="6">
        <f t="shared" si="11"/>
        <v>156</v>
      </c>
      <c r="T122" s="15">
        <v>5.9</v>
      </c>
      <c r="U122" s="15">
        <f t="shared" si="12"/>
        <v>920.40000000000009</v>
      </c>
    </row>
    <row r="123" spans="1:21" x14ac:dyDescent="0.25">
      <c r="A123" s="1"/>
      <c r="B123" s="98"/>
      <c r="C123" s="101"/>
      <c r="D123" s="103"/>
      <c r="E123" s="52">
        <v>507209</v>
      </c>
      <c r="F123" s="4" t="s">
        <v>70</v>
      </c>
      <c r="G123" s="12" t="s">
        <v>85</v>
      </c>
      <c r="H123" s="143"/>
      <c r="I123" s="7"/>
      <c r="J123" s="6"/>
      <c r="K123" s="6"/>
      <c r="L123" s="6"/>
      <c r="M123" s="6"/>
      <c r="N123" s="6"/>
      <c r="O123" s="6"/>
      <c r="P123" s="6"/>
      <c r="Q123" s="6"/>
      <c r="R123" s="6"/>
      <c r="S123" s="6">
        <f t="shared" si="11"/>
        <v>0</v>
      </c>
      <c r="T123" s="15">
        <v>5.95</v>
      </c>
      <c r="U123" s="15">
        <f t="shared" si="12"/>
        <v>0</v>
      </c>
    </row>
    <row r="124" spans="1:21" x14ac:dyDescent="0.25">
      <c r="A124" s="1"/>
      <c r="B124" s="98"/>
      <c r="C124" s="101"/>
      <c r="D124" s="103"/>
      <c r="E124" s="52">
        <v>507209</v>
      </c>
      <c r="F124" s="4" t="s">
        <v>62</v>
      </c>
      <c r="G124" s="12" t="s">
        <v>79</v>
      </c>
      <c r="H124" s="143"/>
      <c r="I124" s="7"/>
      <c r="J124" s="6"/>
      <c r="K124" s="6">
        <v>108</v>
      </c>
      <c r="L124" s="6">
        <v>252</v>
      </c>
      <c r="M124" s="6">
        <v>276</v>
      </c>
      <c r="N124" s="6">
        <v>132</v>
      </c>
      <c r="O124" s="6">
        <v>36</v>
      </c>
      <c r="P124" s="6"/>
      <c r="Q124" s="6"/>
      <c r="R124" s="6"/>
      <c r="S124" s="6">
        <f t="shared" si="11"/>
        <v>804</v>
      </c>
      <c r="T124" s="15">
        <v>5.82</v>
      </c>
      <c r="U124" s="15">
        <f t="shared" si="12"/>
        <v>4679.2800000000007</v>
      </c>
    </row>
    <row r="125" spans="1:21" x14ac:dyDescent="0.25">
      <c r="A125" s="1"/>
      <c r="B125" s="98"/>
      <c r="C125" s="101"/>
      <c r="D125" s="103"/>
      <c r="E125" s="52">
        <v>507209</v>
      </c>
      <c r="F125" s="4" t="s">
        <v>71</v>
      </c>
      <c r="G125" s="12" t="s">
        <v>86</v>
      </c>
      <c r="H125" s="143"/>
      <c r="I125" s="7"/>
      <c r="J125" s="6"/>
      <c r="K125" s="6"/>
      <c r="L125" s="6"/>
      <c r="M125" s="6"/>
      <c r="N125" s="6"/>
      <c r="O125" s="6"/>
      <c r="P125" s="6"/>
      <c r="Q125" s="6"/>
      <c r="R125" s="6"/>
      <c r="S125" s="6">
        <f t="shared" si="11"/>
        <v>0</v>
      </c>
      <c r="T125" s="15">
        <v>5.82</v>
      </c>
      <c r="U125" s="15">
        <f t="shared" si="12"/>
        <v>0</v>
      </c>
    </row>
    <row r="126" spans="1:21" x14ac:dyDescent="0.25">
      <c r="A126" s="1"/>
      <c r="B126" s="98"/>
      <c r="C126" s="101"/>
      <c r="D126" s="103"/>
      <c r="E126" s="52">
        <v>507209</v>
      </c>
      <c r="F126" s="4" t="s">
        <v>72</v>
      </c>
      <c r="G126" s="12" t="s">
        <v>80</v>
      </c>
      <c r="H126" s="143"/>
      <c r="I126" s="7"/>
      <c r="J126" s="6"/>
      <c r="K126" s="6">
        <v>24</v>
      </c>
      <c r="L126" s="6">
        <v>84</v>
      </c>
      <c r="M126" s="6">
        <v>132</v>
      </c>
      <c r="N126" s="6">
        <v>72</v>
      </c>
      <c r="O126" s="6">
        <v>12</v>
      </c>
      <c r="P126" s="6"/>
      <c r="Q126" s="6"/>
      <c r="R126" s="6"/>
      <c r="S126" s="6">
        <f t="shared" si="11"/>
        <v>324</v>
      </c>
      <c r="T126" s="15">
        <v>5.95</v>
      </c>
      <c r="U126" s="15">
        <f t="shared" si="12"/>
        <v>1927.8</v>
      </c>
    </row>
    <row r="127" spans="1:21" x14ac:dyDescent="0.25">
      <c r="A127" s="1"/>
      <c r="B127" s="98"/>
      <c r="C127" s="101"/>
      <c r="D127" s="103"/>
      <c r="E127" s="52">
        <v>507209</v>
      </c>
      <c r="F127" s="4" t="s">
        <v>73</v>
      </c>
      <c r="G127" s="12" t="s">
        <v>82</v>
      </c>
      <c r="H127" s="143"/>
      <c r="I127" s="7"/>
      <c r="J127" s="6"/>
      <c r="K127" s="6"/>
      <c r="L127" s="6"/>
      <c r="M127" s="6"/>
      <c r="N127" s="6"/>
      <c r="O127" s="6"/>
      <c r="P127" s="6"/>
      <c r="Q127" s="6"/>
      <c r="R127" s="6"/>
      <c r="S127" s="6">
        <f t="shared" si="11"/>
        <v>0</v>
      </c>
      <c r="T127" s="15">
        <v>5.82</v>
      </c>
      <c r="U127" s="15">
        <f t="shared" si="12"/>
        <v>0</v>
      </c>
    </row>
    <row r="128" spans="1:21" x14ac:dyDescent="0.25">
      <c r="A128" s="1"/>
      <c r="B128" s="98"/>
      <c r="C128" s="101"/>
      <c r="D128" s="103"/>
      <c r="E128" s="52">
        <v>507209</v>
      </c>
      <c r="F128" s="4" t="s">
        <v>60</v>
      </c>
      <c r="G128" s="12" t="s">
        <v>87</v>
      </c>
      <c r="H128" s="143"/>
      <c r="I128" s="7"/>
      <c r="J128" s="6"/>
      <c r="K128" s="6"/>
      <c r="L128" s="6"/>
      <c r="M128" s="6"/>
      <c r="N128" s="6"/>
      <c r="O128" s="6"/>
      <c r="P128" s="6"/>
      <c r="Q128" s="6"/>
      <c r="R128" s="6"/>
      <c r="S128" s="6">
        <f t="shared" si="11"/>
        <v>0</v>
      </c>
      <c r="T128" s="15">
        <v>5.9</v>
      </c>
      <c r="U128" s="15">
        <f t="shared" si="12"/>
        <v>0</v>
      </c>
    </row>
    <row r="129" spans="1:21" x14ac:dyDescent="0.25">
      <c r="A129" s="1"/>
      <c r="B129" s="98"/>
      <c r="C129" s="101"/>
      <c r="D129" s="103"/>
      <c r="E129" s="52">
        <v>507209</v>
      </c>
      <c r="F129" s="4" t="s">
        <v>114</v>
      </c>
      <c r="G129" s="12" t="s">
        <v>115</v>
      </c>
      <c r="H129" s="143"/>
      <c r="I129" s="7"/>
      <c r="J129" s="6"/>
      <c r="K129" s="6">
        <v>12</v>
      </c>
      <c r="L129" s="6">
        <v>36</v>
      </c>
      <c r="M129" s="6">
        <v>48</v>
      </c>
      <c r="N129" s="6">
        <v>24</v>
      </c>
      <c r="O129" s="6">
        <v>12</v>
      </c>
      <c r="P129" s="6"/>
      <c r="Q129" s="6"/>
      <c r="R129" s="6"/>
      <c r="S129" s="6">
        <f t="shared" si="11"/>
        <v>132</v>
      </c>
      <c r="T129" s="15">
        <v>5.82</v>
      </c>
      <c r="U129" s="15">
        <f t="shared" si="12"/>
        <v>768.24</v>
      </c>
    </row>
    <row r="130" spans="1:21" x14ac:dyDescent="0.25">
      <c r="A130" s="1"/>
      <c r="B130" s="98"/>
      <c r="C130" s="101"/>
      <c r="D130" s="151"/>
      <c r="E130" s="52">
        <v>506896</v>
      </c>
      <c r="F130" s="4" t="s">
        <v>112</v>
      </c>
      <c r="G130" s="12" t="s">
        <v>113</v>
      </c>
      <c r="H130" s="143"/>
      <c r="I130" s="7"/>
      <c r="J130" s="6"/>
      <c r="K130" s="6"/>
      <c r="L130" s="6"/>
      <c r="M130" s="6"/>
      <c r="N130" s="6"/>
      <c r="O130" s="6"/>
      <c r="P130" s="6"/>
      <c r="Q130" s="6"/>
      <c r="R130" s="6"/>
      <c r="S130" s="6">
        <f t="shared" si="11"/>
        <v>0</v>
      </c>
      <c r="T130" s="15">
        <v>6.96</v>
      </c>
      <c r="U130" s="15">
        <f t="shared" si="12"/>
        <v>0</v>
      </c>
    </row>
    <row r="131" spans="1:21" x14ac:dyDescent="0.25">
      <c r="A131" s="1"/>
      <c r="B131" s="99"/>
      <c r="C131" s="140"/>
      <c r="D131" s="9"/>
      <c r="E131" s="53" t="s">
        <v>9</v>
      </c>
      <c r="F131" s="8"/>
      <c r="G131" s="8"/>
      <c r="H131" s="144"/>
      <c r="I131" s="9">
        <f>SUM(I118:I118)</f>
        <v>0</v>
      </c>
      <c r="J131" s="10"/>
      <c r="K131" s="10">
        <f>SUM(K112:K130)</f>
        <v>228</v>
      </c>
      <c r="L131" s="10">
        <f>SUM(L112:L128)</f>
        <v>540</v>
      </c>
      <c r="M131" s="10">
        <f>SUM(M112:M128)</f>
        <v>684</v>
      </c>
      <c r="N131" s="10">
        <f>SUM(N112:N128)</f>
        <v>324</v>
      </c>
      <c r="O131" s="10">
        <f>SUM(O112:O128)</f>
        <v>84</v>
      </c>
      <c r="P131" s="10">
        <f>SUM(P112:P119)</f>
        <v>0</v>
      </c>
      <c r="Q131" s="10">
        <f>SUM(Q112:Q119)</f>
        <v>0</v>
      </c>
      <c r="R131" s="10">
        <f>SUM(R112:R119)</f>
        <v>0</v>
      </c>
      <c r="S131" s="10">
        <f>SUM(S112:S130)</f>
        <v>1980</v>
      </c>
      <c r="T131" s="10"/>
      <c r="U131" s="23">
        <f>SUM(U112:U130)</f>
        <v>11578.199999999999</v>
      </c>
    </row>
    <row r="132" spans="1:21" s="31" customFormat="1" x14ac:dyDescent="0.25">
      <c r="A132" s="25"/>
      <c r="B132" s="26"/>
      <c r="C132" s="27"/>
      <c r="D132" s="27"/>
      <c r="E132" s="26"/>
      <c r="F132" s="26"/>
      <c r="G132" s="26"/>
      <c r="H132" s="26"/>
      <c r="I132" s="28"/>
      <c r="J132" s="28"/>
      <c r="K132" s="29"/>
      <c r="L132" s="29"/>
      <c r="M132" s="29"/>
      <c r="N132" s="29"/>
      <c r="O132" s="29"/>
      <c r="P132" s="29"/>
      <c r="Q132" s="29"/>
      <c r="R132" s="29"/>
      <c r="S132" s="29"/>
      <c r="T132" s="28"/>
      <c r="U132" s="30"/>
    </row>
    <row r="133" spans="1:21" ht="13.5" customHeight="1" x14ac:dyDescent="0.25">
      <c r="A133" s="1"/>
      <c r="B133" s="3" t="s">
        <v>109</v>
      </c>
      <c r="C133" s="1"/>
      <c r="D133" s="1"/>
      <c r="E133" s="5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x14ac:dyDescent="0.25">
      <c r="A134" s="1"/>
      <c r="B134" s="32" t="s">
        <v>12</v>
      </c>
      <c r="C134" s="33" t="s">
        <v>1</v>
      </c>
      <c r="D134" s="33" t="s">
        <v>16</v>
      </c>
      <c r="E134" s="41" t="s">
        <v>89</v>
      </c>
      <c r="F134" s="32" t="s">
        <v>0</v>
      </c>
      <c r="G134" s="32" t="s">
        <v>31</v>
      </c>
      <c r="H134" s="33" t="s">
        <v>2</v>
      </c>
      <c r="I134" s="33" t="s">
        <v>15</v>
      </c>
      <c r="J134" s="33" t="s">
        <v>3</v>
      </c>
      <c r="K134" s="33" t="s">
        <v>4</v>
      </c>
      <c r="L134" s="33" t="s">
        <v>5</v>
      </c>
      <c r="M134" s="33" t="s">
        <v>6</v>
      </c>
      <c r="N134" s="33" t="s">
        <v>7</v>
      </c>
      <c r="O134" s="33" t="s">
        <v>8</v>
      </c>
      <c r="P134" s="33" t="s">
        <v>25</v>
      </c>
      <c r="Q134" s="33" t="s">
        <v>26</v>
      </c>
      <c r="R134" s="33" t="s">
        <v>27</v>
      </c>
      <c r="S134" s="34" t="s">
        <v>9</v>
      </c>
      <c r="T134" s="34" t="s">
        <v>30</v>
      </c>
      <c r="U134" s="34" t="s">
        <v>29</v>
      </c>
    </row>
    <row r="135" spans="1:21" ht="14.4" customHeight="1" x14ac:dyDescent="0.25">
      <c r="A135" s="1"/>
      <c r="B135" s="35" t="s">
        <v>69</v>
      </c>
      <c r="C135" s="109"/>
      <c r="D135" s="111" t="s">
        <v>74</v>
      </c>
      <c r="E135" s="41">
        <v>506896</v>
      </c>
      <c r="F135" s="36" t="s">
        <v>50</v>
      </c>
      <c r="G135" s="36" t="s">
        <v>105</v>
      </c>
      <c r="H135" s="145">
        <v>44220</v>
      </c>
      <c r="I135" s="37"/>
      <c r="J135" s="34"/>
      <c r="K135" s="34">
        <f>K46+K24+K2+K68+K90+K112</f>
        <v>0</v>
      </c>
      <c r="L135" s="34">
        <f t="shared" ref="L135:O135" si="13">L46+L24+L2+L68+L90+L112</f>
        <v>0</v>
      </c>
      <c r="M135" s="34">
        <f t="shared" si="13"/>
        <v>0</v>
      </c>
      <c r="N135" s="34">
        <f t="shared" si="13"/>
        <v>0</v>
      </c>
      <c r="O135" s="34">
        <f t="shared" si="13"/>
        <v>0</v>
      </c>
      <c r="P135" s="34"/>
      <c r="Q135" s="34"/>
      <c r="R135" s="34"/>
      <c r="S135" s="34">
        <f>SUM(K135:R135)</f>
        <v>0</v>
      </c>
      <c r="T135" s="38">
        <v>5.6</v>
      </c>
      <c r="U135" s="38">
        <f>T135*S135</f>
        <v>0</v>
      </c>
    </row>
    <row r="136" spans="1:21" x14ac:dyDescent="0.25">
      <c r="A136" s="1"/>
      <c r="B136" s="35"/>
      <c r="C136" s="110"/>
      <c r="D136" s="112"/>
      <c r="E136" s="41">
        <v>506896</v>
      </c>
      <c r="F136" s="32" t="s">
        <v>51</v>
      </c>
      <c r="G136" s="36" t="s">
        <v>103</v>
      </c>
      <c r="H136" s="146"/>
      <c r="I136" s="37"/>
      <c r="J136" s="34"/>
      <c r="K136" s="34">
        <f t="shared" ref="K136:O136" si="14">K47+K25+K3+K69+K91+K113</f>
        <v>0</v>
      </c>
      <c r="L136" s="34">
        <f t="shared" si="14"/>
        <v>0</v>
      </c>
      <c r="M136" s="34">
        <f t="shared" si="14"/>
        <v>0</v>
      </c>
      <c r="N136" s="34">
        <f t="shared" si="14"/>
        <v>0</v>
      </c>
      <c r="O136" s="34">
        <f t="shared" si="14"/>
        <v>0</v>
      </c>
      <c r="P136" s="34"/>
      <c r="Q136" s="34"/>
      <c r="R136" s="34"/>
      <c r="S136" s="34">
        <f t="shared" ref="S136:S151" si="15">SUM(K136:R136)</f>
        <v>0</v>
      </c>
      <c r="T136" s="38">
        <v>5.84</v>
      </c>
      <c r="U136" s="38">
        <f t="shared" ref="U136:U153" si="16">T136*S136</f>
        <v>0</v>
      </c>
    </row>
    <row r="137" spans="1:21" x14ac:dyDescent="0.25">
      <c r="A137" s="1"/>
      <c r="B137" s="35"/>
      <c r="C137" s="110"/>
      <c r="D137" s="112"/>
      <c r="E137" s="41">
        <v>506896</v>
      </c>
      <c r="F137" s="32" t="s">
        <v>52</v>
      </c>
      <c r="G137" s="36" t="s">
        <v>76</v>
      </c>
      <c r="H137" s="146"/>
      <c r="I137" s="37"/>
      <c r="J137" s="34"/>
      <c r="K137" s="34">
        <f t="shared" ref="K137:O137" si="17">K48+K26+K4+K70+K92+K114</f>
        <v>116</v>
      </c>
      <c r="L137" s="34">
        <f t="shared" si="17"/>
        <v>324</v>
      </c>
      <c r="M137" s="34">
        <f t="shared" si="17"/>
        <v>420</v>
      </c>
      <c r="N137" s="34">
        <f t="shared" si="17"/>
        <v>220</v>
      </c>
      <c r="O137" s="34">
        <f t="shared" si="17"/>
        <v>68</v>
      </c>
      <c r="P137" s="34"/>
      <c r="Q137" s="34"/>
      <c r="R137" s="34"/>
      <c r="S137" s="34">
        <f t="shared" si="15"/>
        <v>1148</v>
      </c>
      <c r="T137" s="38">
        <v>6.9</v>
      </c>
      <c r="U137" s="38">
        <f t="shared" si="16"/>
        <v>7921.2000000000007</v>
      </c>
    </row>
    <row r="138" spans="1:21" x14ac:dyDescent="0.25">
      <c r="A138" s="1"/>
      <c r="B138" s="35"/>
      <c r="C138" s="110"/>
      <c r="D138" s="112"/>
      <c r="E138" s="41">
        <v>506896</v>
      </c>
      <c r="F138" s="32" t="s">
        <v>53</v>
      </c>
      <c r="G138" s="36" t="s">
        <v>104</v>
      </c>
      <c r="H138" s="146"/>
      <c r="I138" s="37"/>
      <c r="J138" s="34"/>
      <c r="K138" s="34">
        <f t="shared" ref="K138:O138" si="18">K49+K27+K5+K71+K93+K115</f>
        <v>116</v>
      </c>
      <c r="L138" s="34">
        <f t="shared" si="18"/>
        <v>336</v>
      </c>
      <c r="M138" s="34">
        <f t="shared" si="18"/>
        <v>444</v>
      </c>
      <c r="N138" s="34">
        <f t="shared" si="18"/>
        <v>232</v>
      </c>
      <c r="O138" s="34">
        <f t="shared" si="18"/>
        <v>68</v>
      </c>
      <c r="P138" s="34"/>
      <c r="Q138" s="34"/>
      <c r="R138" s="34"/>
      <c r="S138" s="34">
        <f t="shared" si="15"/>
        <v>1196</v>
      </c>
      <c r="T138" s="38">
        <v>5.6</v>
      </c>
      <c r="U138" s="38">
        <f t="shared" si="16"/>
        <v>6697.5999999999995</v>
      </c>
    </row>
    <row r="139" spans="1:21" x14ac:dyDescent="0.25">
      <c r="A139" s="1"/>
      <c r="B139" s="35"/>
      <c r="C139" s="110"/>
      <c r="D139" s="112"/>
      <c r="E139" s="41">
        <v>506896</v>
      </c>
      <c r="F139" s="32" t="s">
        <v>54</v>
      </c>
      <c r="G139" s="36" t="s">
        <v>77</v>
      </c>
      <c r="H139" s="146"/>
      <c r="I139" s="37"/>
      <c r="J139" s="34"/>
      <c r="K139" s="34">
        <f t="shared" ref="K139:O139" si="19">K50+K28+K6+K72+K94+K116</f>
        <v>0</v>
      </c>
      <c r="L139" s="34">
        <f t="shared" si="19"/>
        <v>0</v>
      </c>
      <c r="M139" s="34">
        <f t="shared" si="19"/>
        <v>0</v>
      </c>
      <c r="N139" s="34">
        <f t="shared" si="19"/>
        <v>0</v>
      </c>
      <c r="O139" s="34">
        <f t="shared" si="19"/>
        <v>0</v>
      </c>
      <c r="P139" s="34"/>
      <c r="Q139" s="34"/>
      <c r="R139" s="34"/>
      <c r="S139" s="34">
        <f t="shared" si="15"/>
        <v>0</v>
      </c>
      <c r="T139" s="38">
        <v>7.15</v>
      </c>
      <c r="U139" s="38">
        <f t="shared" si="16"/>
        <v>0</v>
      </c>
    </row>
    <row r="140" spans="1:21" x14ac:dyDescent="0.25">
      <c r="A140" s="1"/>
      <c r="B140" s="35"/>
      <c r="C140" s="110"/>
      <c r="D140" s="112"/>
      <c r="E140" s="41">
        <v>506896</v>
      </c>
      <c r="F140" s="32" t="s">
        <v>55</v>
      </c>
      <c r="G140" s="36" t="s">
        <v>106</v>
      </c>
      <c r="H140" s="146"/>
      <c r="I140" s="37"/>
      <c r="J140" s="34"/>
      <c r="K140" s="34">
        <f t="shared" ref="K140:O140" si="20">K51+K29+K7+K73+K95+K117</f>
        <v>0</v>
      </c>
      <c r="L140" s="34">
        <f t="shared" si="20"/>
        <v>0</v>
      </c>
      <c r="M140" s="34">
        <f t="shared" si="20"/>
        <v>0</v>
      </c>
      <c r="N140" s="34">
        <f t="shared" si="20"/>
        <v>0</v>
      </c>
      <c r="O140" s="34">
        <f t="shared" si="20"/>
        <v>0</v>
      </c>
      <c r="P140" s="34"/>
      <c r="Q140" s="34"/>
      <c r="R140" s="34"/>
      <c r="S140" s="34">
        <f t="shared" si="15"/>
        <v>0</v>
      </c>
      <c r="T140" s="38">
        <v>5.84</v>
      </c>
      <c r="U140" s="38">
        <f t="shared" si="16"/>
        <v>0</v>
      </c>
    </row>
    <row r="141" spans="1:21" x14ac:dyDescent="0.25">
      <c r="A141" s="1"/>
      <c r="B141" s="35"/>
      <c r="C141" s="110"/>
      <c r="D141" s="112"/>
      <c r="E141" s="41">
        <v>506896</v>
      </c>
      <c r="F141" s="32" t="s">
        <v>56</v>
      </c>
      <c r="G141" s="36" t="s">
        <v>75</v>
      </c>
      <c r="H141" s="146"/>
      <c r="I141" s="37"/>
      <c r="J141" s="34"/>
      <c r="K141" s="34">
        <f t="shared" ref="K141:O141" si="21">K52+K30+K8+K74+K96+K118</f>
        <v>68</v>
      </c>
      <c r="L141" s="34">
        <f t="shared" si="21"/>
        <v>196</v>
      </c>
      <c r="M141" s="34">
        <f t="shared" si="21"/>
        <v>268</v>
      </c>
      <c r="N141" s="34">
        <f t="shared" si="21"/>
        <v>140</v>
      </c>
      <c r="O141" s="34">
        <f t="shared" si="21"/>
        <v>44</v>
      </c>
      <c r="P141" s="34"/>
      <c r="Q141" s="34"/>
      <c r="R141" s="34"/>
      <c r="S141" s="34">
        <f t="shared" si="15"/>
        <v>716</v>
      </c>
      <c r="T141" s="38">
        <v>6.9</v>
      </c>
      <c r="U141" s="38">
        <f t="shared" si="16"/>
        <v>4940.4000000000005</v>
      </c>
    </row>
    <row r="142" spans="1:21" x14ac:dyDescent="0.25">
      <c r="A142" s="1"/>
      <c r="B142" s="35"/>
      <c r="C142" s="110"/>
      <c r="D142" s="112"/>
      <c r="E142" s="41">
        <v>507209</v>
      </c>
      <c r="F142" s="32" t="s">
        <v>57</v>
      </c>
      <c r="G142" s="36" t="s">
        <v>81</v>
      </c>
      <c r="H142" s="146"/>
      <c r="I142" s="37"/>
      <c r="J142" s="34"/>
      <c r="K142" s="34">
        <f t="shared" ref="K142:O142" si="22">K53+K31+K9+K75+K97+K119</f>
        <v>0</v>
      </c>
      <c r="L142" s="34">
        <f t="shared" si="22"/>
        <v>0</v>
      </c>
      <c r="M142" s="34">
        <f t="shared" si="22"/>
        <v>0</v>
      </c>
      <c r="N142" s="34">
        <f t="shared" si="22"/>
        <v>0</v>
      </c>
      <c r="O142" s="34">
        <f t="shared" si="22"/>
        <v>0</v>
      </c>
      <c r="P142" s="34"/>
      <c r="Q142" s="34"/>
      <c r="R142" s="34"/>
      <c r="S142" s="34">
        <f t="shared" si="15"/>
        <v>0</v>
      </c>
      <c r="T142" s="38">
        <v>5.82</v>
      </c>
      <c r="U142" s="38">
        <f t="shared" si="16"/>
        <v>0</v>
      </c>
    </row>
    <row r="143" spans="1:21" x14ac:dyDescent="0.25">
      <c r="A143" s="1"/>
      <c r="B143" s="55"/>
      <c r="C143" s="110"/>
      <c r="D143" s="112"/>
      <c r="E143" s="41">
        <v>507209</v>
      </c>
      <c r="F143" s="32" t="s">
        <v>58</v>
      </c>
      <c r="G143" s="36" t="s">
        <v>84</v>
      </c>
      <c r="H143" s="146"/>
      <c r="I143" s="37"/>
      <c r="J143" s="34"/>
      <c r="K143" s="34">
        <f t="shared" ref="K143:O143" si="23">K54+K32+K10+K76+K98+K120</f>
        <v>0</v>
      </c>
      <c r="L143" s="34">
        <f t="shared" si="23"/>
        <v>0</v>
      </c>
      <c r="M143" s="34">
        <f t="shared" si="23"/>
        <v>0</v>
      </c>
      <c r="N143" s="34">
        <f t="shared" si="23"/>
        <v>0</v>
      </c>
      <c r="O143" s="34">
        <f t="shared" si="23"/>
        <v>0</v>
      </c>
      <c r="P143" s="34"/>
      <c r="Q143" s="34"/>
      <c r="R143" s="34"/>
      <c r="S143" s="34">
        <f t="shared" si="15"/>
        <v>0</v>
      </c>
      <c r="T143" s="38">
        <v>6.45</v>
      </c>
      <c r="U143" s="38">
        <f t="shared" si="16"/>
        <v>0</v>
      </c>
    </row>
    <row r="144" spans="1:21" x14ac:dyDescent="0.25">
      <c r="A144" s="1"/>
      <c r="B144" s="55"/>
      <c r="C144" s="110"/>
      <c r="D144" s="112"/>
      <c r="E144" s="41">
        <v>507209</v>
      </c>
      <c r="F144" s="32" t="s">
        <v>59</v>
      </c>
      <c r="G144" s="36" t="s">
        <v>83</v>
      </c>
      <c r="H144" s="146"/>
      <c r="I144" s="37"/>
      <c r="J144" s="34"/>
      <c r="K144" s="34">
        <f t="shared" ref="K144:O144" si="24">K55+K33+K11+K77+K99+K121</f>
        <v>92</v>
      </c>
      <c r="L144" s="34">
        <f t="shared" si="24"/>
        <v>252</v>
      </c>
      <c r="M144" s="34">
        <f t="shared" si="24"/>
        <v>324</v>
      </c>
      <c r="N144" s="34">
        <f t="shared" si="24"/>
        <v>160</v>
      </c>
      <c r="O144" s="34">
        <f t="shared" si="24"/>
        <v>56</v>
      </c>
      <c r="P144" s="34"/>
      <c r="Q144" s="34"/>
      <c r="R144" s="34"/>
      <c r="S144" s="34">
        <f t="shared" si="15"/>
        <v>884</v>
      </c>
      <c r="T144" s="38">
        <v>5.82</v>
      </c>
      <c r="U144" s="38">
        <f t="shared" si="16"/>
        <v>5144.88</v>
      </c>
    </row>
    <row r="145" spans="1:21" x14ac:dyDescent="0.25">
      <c r="A145" s="1"/>
      <c r="B145" s="55"/>
      <c r="C145" s="110"/>
      <c r="D145" s="112"/>
      <c r="E145" s="41">
        <v>507209</v>
      </c>
      <c r="F145" s="78" t="s">
        <v>61</v>
      </c>
      <c r="G145" s="79" t="s">
        <v>78</v>
      </c>
      <c r="H145" s="146"/>
      <c r="I145" s="37"/>
      <c r="J145" s="34"/>
      <c r="K145" s="34">
        <f t="shared" ref="K145:O145" si="25">K56+K34+K12+K78+K100+K122</f>
        <v>164</v>
      </c>
      <c r="L145" s="34">
        <f t="shared" si="25"/>
        <v>468</v>
      </c>
      <c r="M145" s="34">
        <f t="shared" si="25"/>
        <v>600</v>
      </c>
      <c r="N145" s="34">
        <f t="shared" si="25"/>
        <v>304</v>
      </c>
      <c r="O145" s="34">
        <f t="shared" si="25"/>
        <v>104</v>
      </c>
      <c r="P145" s="34"/>
      <c r="Q145" s="34"/>
      <c r="R145" s="34"/>
      <c r="S145" s="34">
        <f t="shared" si="15"/>
        <v>1640</v>
      </c>
      <c r="T145" s="38">
        <v>5.9</v>
      </c>
      <c r="U145" s="38">
        <f t="shared" si="16"/>
        <v>9676</v>
      </c>
    </row>
    <row r="146" spans="1:21" x14ac:dyDescent="0.25">
      <c r="A146" s="1"/>
      <c r="B146" s="55"/>
      <c r="C146" s="110"/>
      <c r="D146" s="112"/>
      <c r="E146" s="41">
        <v>507209</v>
      </c>
      <c r="F146" s="32" t="s">
        <v>70</v>
      </c>
      <c r="G146" s="36" t="s">
        <v>85</v>
      </c>
      <c r="H146" s="146"/>
      <c r="I146" s="37"/>
      <c r="J146" s="34"/>
      <c r="K146" s="34">
        <f t="shared" ref="K146:O146" si="26">K57+K35+K13+K79+K101+K123</f>
        <v>0</v>
      </c>
      <c r="L146" s="34">
        <f t="shared" si="26"/>
        <v>0</v>
      </c>
      <c r="M146" s="34">
        <f t="shared" si="26"/>
        <v>0</v>
      </c>
      <c r="N146" s="34">
        <f t="shared" si="26"/>
        <v>0</v>
      </c>
      <c r="O146" s="34">
        <f t="shared" si="26"/>
        <v>0</v>
      </c>
      <c r="P146" s="34"/>
      <c r="Q146" s="34"/>
      <c r="R146" s="34"/>
      <c r="S146" s="34">
        <f t="shared" si="15"/>
        <v>0</v>
      </c>
      <c r="T146" s="38">
        <v>5.95</v>
      </c>
      <c r="U146" s="38">
        <f t="shared" si="16"/>
        <v>0</v>
      </c>
    </row>
    <row r="147" spans="1:21" x14ac:dyDescent="0.25">
      <c r="A147" s="1"/>
      <c r="B147" s="55"/>
      <c r="C147" s="110"/>
      <c r="D147" s="112"/>
      <c r="E147" s="41">
        <v>507209</v>
      </c>
      <c r="F147" s="32" t="s">
        <v>62</v>
      </c>
      <c r="G147" s="36" t="s">
        <v>79</v>
      </c>
      <c r="H147" s="146"/>
      <c r="I147" s="37"/>
      <c r="J147" s="34"/>
      <c r="K147" s="34">
        <f t="shared" ref="K147:O147" si="27">K58+K36+K14+K80+K102+K124</f>
        <v>140</v>
      </c>
      <c r="L147" s="34">
        <f t="shared" si="27"/>
        <v>348</v>
      </c>
      <c r="M147" s="34">
        <f t="shared" si="27"/>
        <v>372</v>
      </c>
      <c r="N147" s="34">
        <f t="shared" si="27"/>
        <v>196</v>
      </c>
      <c r="O147" s="34">
        <f t="shared" si="27"/>
        <v>68</v>
      </c>
      <c r="P147" s="34"/>
      <c r="Q147" s="34"/>
      <c r="R147" s="34"/>
      <c r="S147" s="34">
        <f>SUM(K147:R147)</f>
        <v>1124</v>
      </c>
      <c r="T147" s="38">
        <v>5.82</v>
      </c>
      <c r="U147" s="38">
        <f t="shared" si="16"/>
        <v>6541.68</v>
      </c>
    </row>
    <row r="148" spans="1:21" x14ac:dyDescent="0.25">
      <c r="A148" s="1"/>
      <c r="B148" s="55"/>
      <c r="C148" s="110"/>
      <c r="D148" s="112"/>
      <c r="E148" s="41">
        <v>507209</v>
      </c>
      <c r="F148" s="32" t="s">
        <v>71</v>
      </c>
      <c r="G148" s="36" t="s">
        <v>86</v>
      </c>
      <c r="H148" s="146"/>
      <c r="I148" s="37"/>
      <c r="J148" s="34"/>
      <c r="K148" s="34">
        <f t="shared" ref="K148:O148" si="28">K59+K37+K15+K81+K103+K125</f>
        <v>0</v>
      </c>
      <c r="L148" s="34">
        <f t="shared" si="28"/>
        <v>0</v>
      </c>
      <c r="M148" s="34">
        <f t="shared" si="28"/>
        <v>0</v>
      </c>
      <c r="N148" s="34">
        <f t="shared" si="28"/>
        <v>0</v>
      </c>
      <c r="O148" s="34">
        <f t="shared" si="28"/>
        <v>0</v>
      </c>
      <c r="P148" s="34"/>
      <c r="Q148" s="34"/>
      <c r="R148" s="34"/>
      <c r="S148" s="34">
        <f t="shared" si="15"/>
        <v>0</v>
      </c>
      <c r="T148" s="38">
        <v>5.82</v>
      </c>
      <c r="U148" s="38">
        <f t="shared" si="16"/>
        <v>0</v>
      </c>
    </row>
    <row r="149" spans="1:21" x14ac:dyDescent="0.25">
      <c r="A149" s="1"/>
      <c r="B149" s="55"/>
      <c r="C149" s="110"/>
      <c r="D149" s="112"/>
      <c r="E149" s="41">
        <v>507209</v>
      </c>
      <c r="F149" s="32" t="s">
        <v>72</v>
      </c>
      <c r="G149" s="36" t="s">
        <v>80</v>
      </c>
      <c r="H149" s="146"/>
      <c r="I149" s="37"/>
      <c r="J149" s="34"/>
      <c r="K149" s="34">
        <f t="shared" ref="K149:O149" si="29">K60+K38+K16+K82+K104+K126</f>
        <v>56</v>
      </c>
      <c r="L149" s="34">
        <f t="shared" si="29"/>
        <v>148</v>
      </c>
      <c r="M149" s="34">
        <f t="shared" si="29"/>
        <v>196</v>
      </c>
      <c r="N149" s="34">
        <f t="shared" si="29"/>
        <v>104</v>
      </c>
      <c r="O149" s="34">
        <f t="shared" si="29"/>
        <v>44</v>
      </c>
      <c r="P149" s="34"/>
      <c r="Q149" s="34"/>
      <c r="R149" s="34"/>
      <c r="S149" s="34">
        <f t="shared" si="15"/>
        <v>548</v>
      </c>
      <c r="T149" s="38">
        <v>5.95</v>
      </c>
      <c r="U149" s="38">
        <f t="shared" si="16"/>
        <v>3260.6</v>
      </c>
    </row>
    <row r="150" spans="1:21" x14ac:dyDescent="0.25">
      <c r="A150" s="1"/>
      <c r="B150" s="55"/>
      <c r="C150" s="110"/>
      <c r="D150" s="112"/>
      <c r="E150" s="41">
        <v>507209</v>
      </c>
      <c r="F150" s="32" t="s">
        <v>73</v>
      </c>
      <c r="G150" s="36" t="s">
        <v>82</v>
      </c>
      <c r="H150" s="146"/>
      <c r="I150" s="37"/>
      <c r="J150" s="34"/>
      <c r="K150" s="34">
        <f t="shared" ref="K150:O150" si="30">K61+K39+K17+K83+K105+K127</f>
        <v>0</v>
      </c>
      <c r="L150" s="34">
        <f t="shared" si="30"/>
        <v>0</v>
      </c>
      <c r="M150" s="34">
        <f t="shared" si="30"/>
        <v>0</v>
      </c>
      <c r="N150" s="34">
        <f t="shared" si="30"/>
        <v>0</v>
      </c>
      <c r="O150" s="34">
        <f t="shared" si="30"/>
        <v>0</v>
      </c>
      <c r="P150" s="34"/>
      <c r="Q150" s="34"/>
      <c r="R150" s="34"/>
      <c r="S150" s="34">
        <f t="shared" si="15"/>
        <v>0</v>
      </c>
      <c r="T150" s="38">
        <v>5.82</v>
      </c>
      <c r="U150" s="38">
        <f t="shared" si="16"/>
        <v>0</v>
      </c>
    </row>
    <row r="151" spans="1:21" x14ac:dyDescent="0.25">
      <c r="A151" s="1"/>
      <c r="B151" s="55"/>
      <c r="C151" s="110"/>
      <c r="D151" s="112"/>
      <c r="E151" s="41">
        <v>507209</v>
      </c>
      <c r="F151" s="32" t="s">
        <v>60</v>
      </c>
      <c r="G151" s="36" t="s">
        <v>87</v>
      </c>
      <c r="H151" s="146"/>
      <c r="I151" s="37"/>
      <c r="J151" s="34"/>
      <c r="K151" s="34">
        <f t="shared" ref="K151:O151" si="31">K62+K40+K18+K84+K106+K128</f>
        <v>0</v>
      </c>
      <c r="L151" s="34">
        <f t="shared" si="31"/>
        <v>0</v>
      </c>
      <c r="M151" s="34">
        <f t="shared" si="31"/>
        <v>0</v>
      </c>
      <c r="N151" s="34">
        <f t="shared" si="31"/>
        <v>0</v>
      </c>
      <c r="O151" s="34">
        <f t="shared" si="31"/>
        <v>0</v>
      </c>
      <c r="P151" s="34"/>
      <c r="Q151" s="34"/>
      <c r="R151" s="34"/>
      <c r="S151" s="34">
        <f t="shared" si="15"/>
        <v>0</v>
      </c>
      <c r="T151" s="38">
        <v>5.9</v>
      </c>
      <c r="U151" s="38">
        <f t="shared" si="16"/>
        <v>0</v>
      </c>
    </row>
    <row r="152" spans="1:21" x14ac:dyDescent="0.25">
      <c r="A152" s="1"/>
      <c r="B152" s="49"/>
      <c r="C152" s="110"/>
      <c r="D152" s="112"/>
      <c r="E152" s="41">
        <v>507209</v>
      </c>
      <c r="F152" s="32" t="s">
        <v>114</v>
      </c>
      <c r="G152" s="36" t="s">
        <v>115</v>
      </c>
      <c r="H152" s="146"/>
      <c r="I152" s="37"/>
      <c r="J152" s="34"/>
      <c r="K152" s="34">
        <f t="shared" ref="K152:O152" si="32">K63+K41+K19+K85+K107+K129</f>
        <v>140</v>
      </c>
      <c r="L152" s="34">
        <f t="shared" si="32"/>
        <v>384</v>
      </c>
      <c r="M152" s="34">
        <f t="shared" si="32"/>
        <v>504</v>
      </c>
      <c r="N152" s="34">
        <f t="shared" si="32"/>
        <v>256</v>
      </c>
      <c r="O152" s="34">
        <f t="shared" si="32"/>
        <v>92</v>
      </c>
      <c r="P152" s="34"/>
      <c r="Q152" s="34"/>
      <c r="R152" s="34"/>
      <c r="S152" s="34">
        <f t="shared" ref="S152:S153" si="33">SUM(K152:R152)</f>
        <v>1376</v>
      </c>
      <c r="T152" s="38">
        <v>5.82</v>
      </c>
      <c r="U152" s="38">
        <f t="shared" si="16"/>
        <v>8008.3200000000006</v>
      </c>
    </row>
    <row r="153" spans="1:21" x14ac:dyDescent="0.25">
      <c r="A153" s="1"/>
      <c r="B153" s="11"/>
      <c r="C153" s="110"/>
      <c r="D153" s="147"/>
      <c r="E153" s="41">
        <v>506896</v>
      </c>
      <c r="F153" s="32" t="s">
        <v>112</v>
      </c>
      <c r="G153" s="36" t="s">
        <v>113</v>
      </c>
      <c r="H153" s="146"/>
      <c r="I153" s="37"/>
      <c r="J153" s="34"/>
      <c r="K153" s="34">
        <f t="shared" ref="K153:O153" si="34">K64+K42+K20+K86+K108+K130</f>
        <v>80</v>
      </c>
      <c r="L153" s="34">
        <f t="shared" si="34"/>
        <v>232</v>
      </c>
      <c r="M153" s="34">
        <f t="shared" si="34"/>
        <v>316</v>
      </c>
      <c r="N153" s="34">
        <f t="shared" si="34"/>
        <v>164</v>
      </c>
      <c r="O153" s="34">
        <f t="shared" si="34"/>
        <v>56</v>
      </c>
      <c r="P153" s="34"/>
      <c r="Q153" s="34"/>
      <c r="R153" s="34"/>
      <c r="S153" s="34">
        <f t="shared" si="33"/>
        <v>848</v>
      </c>
      <c r="T153" s="38">
        <v>6.96</v>
      </c>
      <c r="U153" s="38">
        <f t="shared" si="16"/>
        <v>5902.08</v>
      </c>
    </row>
    <row r="154" spans="1:21" x14ac:dyDescent="0.25">
      <c r="A154" s="1"/>
      <c r="B154" s="39"/>
      <c r="C154" s="110"/>
      <c r="D154" s="33"/>
      <c r="E154" s="41" t="s">
        <v>9</v>
      </c>
      <c r="F154" s="32"/>
      <c r="G154" s="32"/>
      <c r="H154" s="146"/>
      <c r="I154" s="33">
        <f>SUM(I141:I141)</f>
        <v>0</v>
      </c>
      <c r="J154" s="34"/>
      <c r="K154" s="34">
        <f t="shared" ref="K154:O154" si="35">SUM(K135:K153)</f>
        <v>972</v>
      </c>
      <c r="L154" s="34">
        <f t="shared" si="35"/>
        <v>2688</v>
      </c>
      <c r="M154" s="34">
        <f t="shared" si="35"/>
        <v>3444</v>
      </c>
      <c r="N154" s="34">
        <f t="shared" si="35"/>
        <v>1776</v>
      </c>
      <c r="O154" s="34">
        <f t="shared" si="35"/>
        <v>600</v>
      </c>
      <c r="P154" s="34">
        <f>SUM(P135:P142)</f>
        <v>0</v>
      </c>
      <c r="Q154" s="34">
        <f>SUM(Q135:Q142)</f>
        <v>0</v>
      </c>
      <c r="R154" s="34">
        <f>SUM(R135:R142)</f>
        <v>0</v>
      </c>
      <c r="S154" s="34">
        <f>SUM(S135:S153)</f>
        <v>9480</v>
      </c>
      <c r="T154" s="34"/>
      <c r="U154" s="34">
        <f>SUM(U135:U151)</f>
        <v>44182.36</v>
      </c>
    </row>
    <row r="155" spans="1:21" x14ac:dyDescent="0.25">
      <c r="A155" s="1"/>
      <c r="B155" s="1"/>
      <c r="C155" s="1"/>
      <c r="D155" s="1"/>
      <c r="E155" s="50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s="31" customFormat="1" x14ac:dyDescent="0.25">
      <c r="A156" s="25"/>
      <c r="B156" s="26"/>
      <c r="C156" s="27"/>
      <c r="D156" s="27"/>
      <c r="E156" s="26"/>
      <c r="F156" s="26"/>
      <c r="G156" s="26"/>
      <c r="H156" s="26"/>
      <c r="I156" s="28"/>
      <c r="J156" s="28"/>
      <c r="K156" s="29"/>
      <c r="L156" s="29"/>
      <c r="M156" s="29"/>
      <c r="N156" s="29"/>
      <c r="O156" s="29"/>
      <c r="P156" s="29"/>
      <c r="Q156" s="29"/>
      <c r="R156" s="29"/>
      <c r="S156" s="29"/>
      <c r="T156" s="28"/>
      <c r="U156" s="30"/>
    </row>
    <row r="157" spans="1:21" ht="15" thickBot="1" x14ac:dyDescent="0.3">
      <c r="F157" s="1" t="s">
        <v>32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x14ac:dyDescent="0.25">
      <c r="F158" s="43" t="s">
        <v>17</v>
      </c>
      <c r="G158" s="74" t="s">
        <v>18</v>
      </c>
      <c r="H158" s="56"/>
      <c r="I158" s="56" t="s">
        <v>19</v>
      </c>
      <c r="J158" s="56" t="s">
        <v>20</v>
      </c>
      <c r="K158" s="80" t="s">
        <v>21</v>
      </c>
      <c r="L158" s="80" t="s">
        <v>22</v>
      </c>
      <c r="M158" s="122" t="s">
        <v>23</v>
      </c>
      <c r="N158" s="122"/>
      <c r="O158" s="122" t="s">
        <v>33</v>
      </c>
      <c r="P158" s="122"/>
      <c r="Q158" s="120" t="s">
        <v>34</v>
      </c>
      <c r="R158" s="123"/>
      <c r="S158" s="56" t="s">
        <v>35</v>
      </c>
      <c r="T158" s="120" t="s">
        <v>24</v>
      </c>
      <c r="U158" s="121"/>
    </row>
    <row r="159" spans="1:21" ht="14.4" customHeight="1" x14ac:dyDescent="0.25">
      <c r="F159" s="152" t="s">
        <v>63</v>
      </c>
      <c r="G159" s="60" t="s">
        <v>37</v>
      </c>
      <c r="H159" s="18"/>
      <c r="I159" s="19"/>
      <c r="J159" s="20"/>
      <c r="K159" s="21"/>
      <c r="L159" s="20"/>
      <c r="M159" s="119"/>
      <c r="N159" s="119"/>
      <c r="O159" s="119"/>
      <c r="P159" s="119"/>
      <c r="Q159" s="118"/>
      <c r="R159" s="118"/>
      <c r="S159" s="20"/>
      <c r="T159" s="116">
        <f t="shared" ref="T159:T177" si="36">SUM(H159:S159)</f>
        <v>0</v>
      </c>
      <c r="U159" s="117"/>
    </row>
    <row r="160" spans="1:21" x14ac:dyDescent="0.25">
      <c r="F160" s="153"/>
      <c r="G160" s="60" t="s">
        <v>38</v>
      </c>
      <c r="H160" s="18"/>
      <c r="I160" s="19"/>
      <c r="J160" s="20"/>
      <c r="K160" s="21"/>
      <c r="L160" s="20"/>
      <c r="M160" s="119"/>
      <c r="N160" s="119"/>
      <c r="O160" s="119"/>
      <c r="P160" s="119"/>
      <c r="Q160" s="118"/>
      <c r="R160" s="118"/>
      <c r="S160" s="20"/>
      <c r="T160" s="116">
        <f t="shared" si="36"/>
        <v>0</v>
      </c>
      <c r="U160" s="117"/>
    </row>
    <row r="161" spans="6:21" x14ac:dyDescent="0.25">
      <c r="F161" s="153"/>
      <c r="G161" s="60" t="s">
        <v>39</v>
      </c>
      <c r="H161" s="18"/>
      <c r="I161" s="19">
        <v>116</v>
      </c>
      <c r="J161" s="20">
        <v>324</v>
      </c>
      <c r="K161" s="21">
        <v>420</v>
      </c>
      <c r="L161" s="20">
        <v>220</v>
      </c>
      <c r="M161" s="119">
        <v>68</v>
      </c>
      <c r="N161" s="119"/>
      <c r="O161" s="119"/>
      <c r="P161" s="119"/>
      <c r="Q161" s="118"/>
      <c r="R161" s="118"/>
      <c r="S161" s="20"/>
      <c r="T161" s="116">
        <f t="shared" si="36"/>
        <v>1148</v>
      </c>
      <c r="U161" s="117"/>
    </row>
    <row r="162" spans="6:21" x14ac:dyDescent="0.25">
      <c r="F162" s="153"/>
      <c r="G162" s="60" t="s">
        <v>40</v>
      </c>
      <c r="H162" s="18"/>
      <c r="I162" s="19">
        <v>116</v>
      </c>
      <c r="J162" s="20">
        <v>336</v>
      </c>
      <c r="K162" s="21">
        <v>444</v>
      </c>
      <c r="L162" s="20">
        <v>232</v>
      </c>
      <c r="M162" s="119">
        <v>68</v>
      </c>
      <c r="N162" s="119"/>
      <c r="O162" s="119"/>
      <c r="P162" s="119"/>
      <c r="Q162" s="118"/>
      <c r="R162" s="118"/>
      <c r="S162" s="20"/>
      <c r="T162" s="116">
        <f t="shared" si="36"/>
        <v>1196</v>
      </c>
      <c r="U162" s="117"/>
    </row>
    <row r="163" spans="6:21" ht="14.4" customHeight="1" x14ac:dyDescent="0.25">
      <c r="F163" s="153"/>
      <c r="G163" s="60" t="s">
        <v>41</v>
      </c>
      <c r="H163" s="18"/>
      <c r="I163" s="19"/>
      <c r="J163" s="20"/>
      <c r="K163" s="21"/>
      <c r="L163" s="20"/>
      <c r="M163" s="119"/>
      <c r="N163" s="119"/>
      <c r="O163" s="119"/>
      <c r="P163" s="119"/>
      <c r="Q163" s="118"/>
      <c r="R163" s="118"/>
      <c r="S163" s="20"/>
      <c r="T163" s="116">
        <f t="shared" si="36"/>
        <v>0</v>
      </c>
      <c r="U163" s="117"/>
    </row>
    <row r="164" spans="6:21" x14ac:dyDescent="0.25">
      <c r="F164" s="153"/>
      <c r="G164" s="60" t="s">
        <v>42</v>
      </c>
      <c r="H164" s="18"/>
      <c r="I164" s="19"/>
      <c r="J164" s="20"/>
      <c r="K164" s="21"/>
      <c r="L164" s="20"/>
      <c r="M164" s="119"/>
      <c r="N164" s="119"/>
      <c r="O164" s="119"/>
      <c r="P164" s="119"/>
      <c r="Q164" s="118"/>
      <c r="R164" s="118"/>
      <c r="S164" s="20"/>
      <c r="T164" s="116">
        <f t="shared" si="36"/>
        <v>0</v>
      </c>
      <c r="U164" s="117"/>
    </row>
    <row r="165" spans="6:21" x14ac:dyDescent="0.25">
      <c r="F165" s="153"/>
      <c r="G165" s="60" t="s">
        <v>43</v>
      </c>
      <c r="H165" s="18"/>
      <c r="I165" s="19">
        <v>68</v>
      </c>
      <c r="J165" s="20">
        <v>196</v>
      </c>
      <c r="K165" s="21">
        <v>268</v>
      </c>
      <c r="L165" s="20">
        <v>140</v>
      </c>
      <c r="M165" s="119">
        <v>44</v>
      </c>
      <c r="N165" s="119"/>
      <c r="O165" s="119"/>
      <c r="P165" s="119"/>
      <c r="Q165" s="118"/>
      <c r="R165" s="118"/>
      <c r="S165" s="20"/>
      <c r="T165" s="116">
        <f t="shared" si="36"/>
        <v>716</v>
      </c>
      <c r="U165" s="117"/>
    </row>
    <row r="166" spans="6:21" x14ac:dyDescent="0.25">
      <c r="F166" s="153"/>
      <c r="G166" s="60" t="s">
        <v>44</v>
      </c>
      <c r="H166" s="18"/>
      <c r="I166" s="19"/>
      <c r="J166" s="20"/>
      <c r="K166" s="21"/>
      <c r="L166" s="20"/>
      <c r="M166" s="119"/>
      <c r="N166" s="119"/>
      <c r="O166" s="119"/>
      <c r="P166" s="119"/>
      <c r="Q166" s="118"/>
      <c r="R166" s="118"/>
      <c r="S166" s="20"/>
      <c r="T166" s="116">
        <f t="shared" si="36"/>
        <v>0</v>
      </c>
      <c r="U166" s="117"/>
    </row>
    <row r="167" spans="6:21" x14ac:dyDescent="0.25">
      <c r="F167" s="153"/>
      <c r="G167" s="60" t="s">
        <v>45</v>
      </c>
      <c r="H167" s="18"/>
      <c r="I167" s="19"/>
      <c r="J167" s="20"/>
      <c r="K167" s="21"/>
      <c r="L167" s="20"/>
      <c r="M167" s="119"/>
      <c r="N167" s="119"/>
      <c r="O167" s="119"/>
      <c r="P167" s="119"/>
      <c r="Q167" s="118"/>
      <c r="R167" s="118"/>
      <c r="S167" s="20"/>
      <c r="T167" s="116">
        <f t="shared" si="36"/>
        <v>0</v>
      </c>
      <c r="U167" s="117"/>
    </row>
    <row r="168" spans="6:21" ht="15.6" customHeight="1" x14ac:dyDescent="0.25">
      <c r="F168" s="153"/>
      <c r="G168" s="60" t="s">
        <v>46</v>
      </c>
      <c r="H168" s="18"/>
      <c r="I168" s="19">
        <v>92</v>
      </c>
      <c r="J168" s="20">
        <v>252</v>
      </c>
      <c r="K168" s="21">
        <v>324</v>
      </c>
      <c r="L168" s="20">
        <v>160</v>
      </c>
      <c r="M168" s="119">
        <v>56</v>
      </c>
      <c r="N168" s="119"/>
      <c r="O168" s="119"/>
      <c r="P168" s="119"/>
      <c r="Q168" s="118"/>
      <c r="R168" s="118"/>
      <c r="S168" s="20"/>
      <c r="T168" s="116">
        <f t="shared" si="36"/>
        <v>884</v>
      </c>
      <c r="U168" s="117"/>
    </row>
    <row r="169" spans="6:21" x14ac:dyDescent="0.25">
      <c r="F169" s="153"/>
      <c r="G169" s="60" t="s">
        <v>48</v>
      </c>
      <c r="H169" s="18"/>
      <c r="I169" s="58">
        <f>140+24</f>
        <v>164</v>
      </c>
      <c r="J169" s="22">
        <f>420+48</f>
        <v>468</v>
      </c>
      <c r="K169" s="59">
        <f>552+48</f>
        <v>600</v>
      </c>
      <c r="L169" s="22">
        <f>280+24</f>
        <v>304</v>
      </c>
      <c r="M169" s="129">
        <f>92+12</f>
        <v>104</v>
      </c>
      <c r="N169" s="129"/>
      <c r="O169" s="119"/>
      <c r="P169" s="119"/>
      <c r="Q169" s="148"/>
      <c r="R169" s="148"/>
      <c r="S169" s="77"/>
      <c r="T169" s="116">
        <f t="shared" si="36"/>
        <v>1640</v>
      </c>
      <c r="U169" s="117"/>
    </row>
    <row r="170" spans="6:21" x14ac:dyDescent="0.25">
      <c r="F170" s="153"/>
      <c r="G170" s="60" t="s">
        <v>64</v>
      </c>
      <c r="H170" s="18"/>
      <c r="I170" s="19"/>
      <c r="J170" s="20"/>
      <c r="K170" s="21"/>
      <c r="L170" s="20"/>
      <c r="M170" s="119"/>
      <c r="N170" s="119"/>
      <c r="O170" s="119"/>
      <c r="P170" s="119"/>
      <c r="Q170" s="118"/>
      <c r="R170" s="118"/>
      <c r="S170" s="20"/>
      <c r="T170" s="116">
        <f t="shared" si="36"/>
        <v>0</v>
      </c>
      <c r="U170" s="117"/>
    </row>
    <row r="171" spans="6:21" x14ac:dyDescent="0.25">
      <c r="F171" s="153"/>
      <c r="G171" s="60" t="s">
        <v>49</v>
      </c>
      <c r="H171" s="18"/>
      <c r="I171" s="19">
        <v>140</v>
      </c>
      <c r="J171" s="20">
        <v>348</v>
      </c>
      <c r="K171" s="21">
        <v>372</v>
      </c>
      <c r="L171" s="20">
        <v>196</v>
      </c>
      <c r="M171" s="119">
        <v>68</v>
      </c>
      <c r="N171" s="119"/>
      <c r="O171" s="119"/>
      <c r="P171" s="119"/>
      <c r="Q171" s="118"/>
      <c r="R171" s="118"/>
      <c r="S171" s="20"/>
      <c r="T171" s="116">
        <f t="shared" si="36"/>
        <v>1124</v>
      </c>
      <c r="U171" s="117"/>
    </row>
    <row r="172" spans="6:21" x14ac:dyDescent="0.25">
      <c r="F172" s="153"/>
      <c r="G172" s="60" t="s">
        <v>65</v>
      </c>
      <c r="H172" s="18"/>
      <c r="I172" s="19"/>
      <c r="J172" s="20"/>
      <c r="K172" s="21"/>
      <c r="L172" s="20"/>
      <c r="M172" s="119"/>
      <c r="N172" s="119"/>
      <c r="O172" s="119"/>
      <c r="P172" s="119"/>
      <c r="Q172" s="118"/>
      <c r="R172" s="118"/>
      <c r="S172" s="20"/>
      <c r="T172" s="116">
        <f t="shared" si="36"/>
        <v>0</v>
      </c>
      <c r="U172" s="117"/>
    </row>
    <row r="173" spans="6:21" x14ac:dyDescent="0.25">
      <c r="F173" s="153"/>
      <c r="G173" s="60" t="s">
        <v>66</v>
      </c>
      <c r="H173" s="18"/>
      <c r="I173" s="19">
        <v>56</v>
      </c>
      <c r="J173" s="20">
        <v>148</v>
      </c>
      <c r="K173" s="21">
        <v>196</v>
      </c>
      <c r="L173" s="20">
        <v>104</v>
      </c>
      <c r="M173" s="119">
        <v>44</v>
      </c>
      <c r="N173" s="119"/>
      <c r="O173" s="119"/>
      <c r="P173" s="119"/>
      <c r="Q173" s="118"/>
      <c r="R173" s="118"/>
      <c r="S173" s="20"/>
      <c r="T173" s="116">
        <f t="shared" si="36"/>
        <v>548</v>
      </c>
      <c r="U173" s="117"/>
    </row>
    <row r="174" spans="6:21" x14ac:dyDescent="0.25">
      <c r="F174" s="153"/>
      <c r="G174" s="61" t="s">
        <v>67</v>
      </c>
      <c r="H174" s="18"/>
      <c r="I174" s="19"/>
      <c r="J174" s="20"/>
      <c r="K174" s="21"/>
      <c r="L174" s="20"/>
      <c r="M174" s="119"/>
      <c r="N174" s="119"/>
      <c r="O174" s="119"/>
      <c r="P174" s="119"/>
      <c r="Q174" s="118"/>
      <c r="R174" s="118"/>
      <c r="S174" s="20"/>
      <c r="T174" s="116">
        <f t="shared" si="36"/>
        <v>0</v>
      </c>
      <c r="U174" s="117"/>
    </row>
    <row r="175" spans="6:21" x14ac:dyDescent="0.25">
      <c r="F175" s="153"/>
      <c r="G175" s="62" t="s">
        <v>47</v>
      </c>
      <c r="H175" s="57"/>
      <c r="I175" s="58"/>
      <c r="J175" s="22"/>
      <c r="K175" s="59"/>
      <c r="L175" s="22"/>
      <c r="M175" s="129"/>
      <c r="N175" s="129"/>
      <c r="O175" s="129"/>
      <c r="P175" s="129"/>
      <c r="Q175" s="130"/>
      <c r="R175" s="130"/>
      <c r="S175" s="22"/>
      <c r="T175" s="107">
        <f t="shared" si="36"/>
        <v>0</v>
      </c>
      <c r="U175" s="108"/>
    </row>
    <row r="176" spans="6:21" x14ac:dyDescent="0.25">
      <c r="F176" s="153"/>
      <c r="G176" s="62" t="s">
        <v>110</v>
      </c>
      <c r="H176" s="57"/>
      <c r="I176" s="58">
        <f>128+12</f>
        <v>140</v>
      </c>
      <c r="J176" s="22">
        <f>348+36</f>
        <v>384</v>
      </c>
      <c r="K176" s="59">
        <f>456+48</f>
        <v>504</v>
      </c>
      <c r="L176" s="22">
        <f>232+24</f>
        <v>256</v>
      </c>
      <c r="M176" s="149">
        <f>80+12</f>
        <v>92</v>
      </c>
      <c r="N176" s="150"/>
      <c r="O176" s="64"/>
      <c r="P176" s="65"/>
      <c r="Q176" s="66"/>
      <c r="R176" s="67"/>
      <c r="S176" s="22"/>
      <c r="T176" s="107">
        <f t="shared" si="36"/>
        <v>1376</v>
      </c>
      <c r="U176" s="108"/>
    </row>
    <row r="177" spans="6:21" ht="14.4" customHeight="1" thickBot="1" x14ac:dyDescent="0.3">
      <c r="F177" s="153"/>
      <c r="G177" s="75" t="s">
        <v>111</v>
      </c>
      <c r="H177" s="68"/>
      <c r="I177" s="69">
        <v>80</v>
      </c>
      <c r="J177" s="70">
        <v>232</v>
      </c>
      <c r="K177" s="71">
        <v>316</v>
      </c>
      <c r="L177" s="70">
        <v>164</v>
      </c>
      <c r="M177" s="154">
        <v>56</v>
      </c>
      <c r="N177" s="155"/>
      <c r="O177" s="154"/>
      <c r="P177" s="155"/>
      <c r="Q177" s="72"/>
      <c r="R177" s="73"/>
      <c r="S177" s="70"/>
      <c r="T177" s="116">
        <f t="shared" si="36"/>
        <v>848</v>
      </c>
      <c r="U177" s="117"/>
    </row>
    <row r="178" spans="6:21" ht="15" thickBot="1" x14ac:dyDescent="0.3">
      <c r="F178" s="153"/>
      <c r="G178" s="46" t="s">
        <v>24</v>
      </c>
      <c r="H178" s="47">
        <f>SUM(H159:H175)</f>
        <v>0</v>
      </c>
      <c r="I178" s="47">
        <f>SUM(I159:I177)</f>
        <v>972</v>
      </c>
      <c r="J178" s="47">
        <f>SUM(J159:J177)</f>
        <v>2688</v>
      </c>
      <c r="K178" s="47">
        <f>SUM(K159:K177)</f>
        <v>3444</v>
      </c>
      <c r="L178" s="47">
        <f>SUM(L159:L177)</f>
        <v>1776</v>
      </c>
      <c r="M178" s="131">
        <f>SUM(M159:N177)</f>
        <v>600</v>
      </c>
      <c r="N178" s="132"/>
      <c r="O178" s="131">
        <f>SUM(O159:O177)</f>
        <v>0</v>
      </c>
      <c r="P178" s="132"/>
      <c r="Q178" s="131">
        <f>SUM(Q159:Q177)</f>
        <v>0</v>
      </c>
      <c r="R178" s="132"/>
      <c r="S178" s="47">
        <f>SUM(S159:S177)</f>
        <v>0</v>
      </c>
      <c r="T178" s="124">
        <f>SUM(T159:U177)</f>
        <v>9480</v>
      </c>
      <c r="U178" s="125"/>
    </row>
  </sheetData>
  <mergeCells count="109">
    <mergeCell ref="B90:B109"/>
    <mergeCell ref="C90:C109"/>
    <mergeCell ref="D90:D108"/>
    <mergeCell ref="H90:H109"/>
    <mergeCell ref="B112:B131"/>
    <mergeCell ref="C112:C131"/>
    <mergeCell ref="D112:D130"/>
    <mergeCell ref="H112:H131"/>
    <mergeCell ref="B46:B65"/>
    <mergeCell ref="B24:B43"/>
    <mergeCell ref="B2:B21"/>
    <mergeCell ref="B68:B87"/>
    <mergeCell ref="C68:C87"/>
    <mergeCell ref="D68:D86"/>
    <mergeCell ref="T177:U177"/>
    <mergeCell ref="T178:U178"/>
    <mergeCell ref="F159:F178"/>
    <mergeCell ref="D2:D20"/>
    <mergeCell ref="C24:C43"/>
    <mergeCell ref="D24:D42"/>
    <mergeCell ref="H24:H43"/>
    <mergeCell ref="C46:C65"/>
    <mergeCell ref="D46:D64"/>
    <mergeCell ref="H46:H65"/>
    <mergeCell ref="T158:U158"/>
    <mergeCell ref="T159:U159"/>
    <mergeCell ref="T160:U160"/>
    <mergeCell ref="T161:U161"/>
    <mergeCell ref="T162:U162"/>
    <mergeCell ref="M177:N177"/>
    <mergeCell ref="O177:P177"/>
    <mergeCell ref="M178:N178"/>
    <mergeCell ref="O178:P178"/>
    <mergeCell ref="Q178:R178"/>
    <mergeCell ref="M175:N175"/>
    <mergeCell ref="O175:P175"/>
    <mergeCell ref="Q175:R175"/>
    <mergeCell ref="M176:N176"/>
    <mergeCell ref="T175:U175"/>
    <mergeCell ref="T176:U176"/>
    <mergeCell ref="M173:N173"/>
    <mergeCell ref="O173:P173"/>
    <mergeCell ref="Q173:R173"/>
    <mergeCell ref="M174:N174"/>
    <mergeCell ref="O174:P174"/>
    <mergeCell ref="Q174:R174"/>
    <mergeCell ref="T173:U173"/>
    <mergeCell ref="T174:U174"/>
    <mergeCell ref="M171:N171"/>
    <mergeCell ref="O171:P171"/>
    <mergeCell ref="Q171:R171"/>
    <mergeCell ref="M172:N172"/>
    <mergeCell ref="O172:P172"/>
    <mergeCell ref="Q172:R172"/>
    <mergeCell ref="T171:U171"/>
    <mergeCell ref="T172:U172"/>
    <mergeCell ref="M169:N169"/>
    <mergeCell ref="O169:P169"/>
    <mergeCell ref="Q169:R169"/>
    <mergeCell ref="M170:N170"/>
    <mergeCell ref="O170:P170"/>
    <mergeCell ref="Q170:R170"/>
    <mergeCell ref="T169:U169"/>
    <mergeCell ref="T170:U170"/>
    <mergeCell ref="M167:N167"/>
    <mergeCell ref="O167:P167"/>
    <mergeCell ref="Q167:R167"/>
    <mergeCell ref="M168:N168"/>
    <mergeCell ref="O168:P168"/>
    <mergeCell ref="Q168:R168"/>
    <mergeCell ref="T167:U167"/>
    <mergeCell ref="T168:U168"/>
    <mergeCell ref="M165:N165"/>
    <mergeCell ref="O165:P165"/>
    <mergeCell ref="Q165:R165"/>
    <mergeCell ref="M166:N166"/>
    <mergeCell ref="O166:P166"/>
    <mergeCell ref="Q166:R166"/>
    <mergeCell ref="T165:U165"/>
    <mergeCell ref="T166:U166"/>
    <mergeCell ref="M163:N163"/>
    <mergeCell ref="O163:P163"/>
    <mergeCell ref="Q163:R163"/>
    <mergeCell ref="M164:N164"/>
    <mergeCell ref="O164:P164"/>
    <mergeCell ref="Q164:R164"/>
    <mergeCell ref="T163:U163"/>
    <mergeCell ref="T164:U164"/>
    <mergeCell ref="M161:N161"/>
    <mergeCell ref="O161:P161"/>
    <mergeCell ref="Q161:R161"/>
    <mergeCell ref="M162:N162"/>
    <mergeCell ref="O162:P162"/>
    <mergeCell ref="Q162:R162"/>
    <mergeCell ref="C2:C21"/>
    <mergeCell ref="H2:H21"/>
    <mergeCell ref="H68:H87"/>
    <mergeCell ref="Q158:R158"/>
    <mergeCell ref="M159:N159"/>
    <mergeCell ref="O159:P159"/>
    <mergeCell ref="Q159:R159"/>
    <mergeCell ref="M160:N160"/>
    <mergeCell ref="O160:P160"/>
    <mergeCell ref="Q160:R160"/>
    <mergeCell ref="C135:C154"/>
    <mergeCell ref="H135:H154"/>
    <mergeCell ref="M158:N158"/>
    <mergeCell ref="O158:P158"/>
    <mergeCell ref="D135:D153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1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SHEET</vt:lpstr>
      <vt:lpstr>SP'22 Retail</vt:lpstr>
      <vt:lpstr>SHEET!Print_Area</vt:lpstr>
      <vt:lpstr>'SP''22 Retail'!Print_Area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변재영</dc:creator>
  <cp:lastModifiedBy>Eileen Kang</cp:lastModifiedBy>
  <cp:lastPrinted>2019-11-27T00:29:17Z</cp:lastPrinted>
  <dcterms:created xsi:type="dcterms:W3CDTF">2019-09-30T05:29:53Z</dcterms:created>
  <dcterms:modified xsi:type="dcterms:W3CDTF">2021-09-23T04:57:59Z</dcterms:modified>
</cp:coreProperties>
</file>