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G Sales#5\Aero\1.2022 SS\3. PO\PO\"/>
    </mc:Choice>
  </mc:AlternateContent>
  <xr:revisionPtr revIDLastSave="0" documentId="13_ncr:1_{7F3D89C3-9CC5-4368-BDE6-A1C2ED82CEA5}" xr6:coauthVersionLast="47" xr6:coauthVersionMax="47" xr10:uidLastSave="{00000000-0000-0000-0000-000000000000}"/>
  <bookViews>
    <workbookView xWindow="-38520" yWindow="-120" windowWidth="38640" windowHeight="15840" activeTab="6" xr2:uid="{54EF0FC7-9101-4428-9F2F-4ED17C38E816}"/>
  </bookViews>
  <sheets>
    <sheet name="8953" sheetId="3" r:id="rId1"/>
    <sheet name="1792" sheetId="4" r:id="rId2"/>
    <sheet name="1767" sheetId="13" r:id="rId3"/>
    <sheet name="1788" sheetId="14" r:id="rId4"/>
    <sheet name="1784" sheetId="15" r:id="rId5"/>
    <sheet name="1794" sheetId="16" r:id="rId6"/>
    <sheet name="1780" sheetId="17" r:id="rId7"/>
  </sheets>
  <externalReferences>
    <externalReference r:id="rId8"/>
  </externalReferences>
  <definedNames>
    <definedName name="duedate">[1]DropDwns!$H$3:$H$16</definedName>
    <definedName name="qty">[1]DropDwns!$D$3:$D$9</definedName>
    <definedName name="전">"전진사"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4" l="1"/>
  <c r="P55" i="4"/>
  <c r="O55" i="4"/>
  <c r="N55" i="4"/>
  <c r="M55" i="4"/>
  <c r="L55" i="4"/>
  <c r="S29" i="16"/>
  <c r="R29" i="16"/>
  <c r="R55" i="4" l="1"/>
  <c r="R48" i="4"/>
  <c r="S48" i="4"/>
  <c r="S49" i="4" s="1"/>
  <c r="S53" i="4"/>
  <c r="S52" i="4"/>
  <c r="S35" i="17"/>
  <c r="S34" i="17"/>
  <c r="S33" i="17"/>
  <c r="M28" i="17"/>
  <c r="L13" i="17"/>
  <c r="P32" i="17"/>
  <c r="O32" i="17"/>
  <c r="N32" i="17"/>
  <c r="M32" i="17"/>
  <c r="L32" i="17"/>
  <c r="R31" i="17"/>
  <c r="S31" i="17" s="1"/>
  <c r="S32" i="17" s="1"/>
  <c r="Q30" i="17"/>
  <c r="P30" i="17"/>
  <c r="O30" i="17"/>
  <c r="N30" i="17"/>
  <c r="M30" i="17"/>
  <c r="L30" i="17"/>
  <c r="R29" i="17"/>
  <c r="R30" i="17" s="1"/>
  <c r="Q28" i="17"/>
  <c r="P28" i="17"/>
  <c r="O28" i="17"/>
  <c r="N28" i="17"/>
  <c r="L28" i="17"/>
  <c r="R27" i="17"/>
  <c r="S27" i="17" s="1"/>
  <c r="R26" i="17"/>
  <c r="S26" i="17" s="1"/>
  <c r="Q25" i="17"/>
  <c r="P25" i="17"/>
  <c r="O25" i="17"/>
  <c r="N25" i="17"/>
  <c r="M25" i="17"/>
  <c r="L25" i="17"/>
  <c r="R24" i="17"/>
  <c r="R25" i="17" s="1"/>
  <c r="P23" i="17"/>
  <c r="O23" i="17"/>
  <c r="N23" i="17"/>
  <c r="M23" i="17"/>
  <c r="L23" i="17"/>
  <c r="R22" i="17"/>
  <c r="R23" i="17" s="1"/>
  <c r="P21" i="17"/>
  <c r="O21" i="17"/>
  <c r="N21" i="17"/>
  <c r="M21" i="17"/>
  <c r="L21" i="17"/>
  <c r="L34" i="17" s="1"/>
  <c r="S20" i="17"/>
  <c r="S21" i="17" s="1"/>
  <c r="R20" i="17"/>
  <c r="R21" i="17" s="1"/>
  <c r="P19" i="17"/>
  <c r="O19" i="17"/>
  <c r="N19" i="17"/>
  <c r="M19" i="17"/>
  <c r="L19" i="17"/>
  <c r="R18" i="17"/>
  <c r="S18" i="17" s="1"/>
  <c r="S19" i="17" s="1"/>
  <c r="O17" i="17"/>
  <c r="N17" i="17"/>
  <c r="M17" i="17"/>
  <c r="L17" i="17"/>
  <c r="R16" i="17"/>
  <c r="S16" i="17" s="1"/>
  <c r="S17" i="17" s="1"/>
  <c r="R15" i="17"/>
  <c r="R14" i="17"/>
  <c r="S14" i="17" s="1"/>
  <c r="S15" i="17" s="1"/>
  <c r="P13" i="17"/>
  <c r="O13" i="17"/>
  <c r="N13" i="17"/>
  <c r="M13" i="17"/>
  <c r="R12" i="17"/>
  <c r="S12" i="17" s="1"/>
  <c r="R11" i="17"/>
  <c r="S11" i="17" s="1"/>
  <c r="P10" i="17"/>
  <c r="O10" i="17"/>
  <c r="N10" i="17"/>
  <c r="M10" i="17"/>
  <c r="L10" i="17"/>
  <c r="R9" i="17"/>
  <c r="S9" i="17" s="1"/>
  <c r="P8" i="17"/>
  <c r="P33" i="17" s="1"/>
  <c r="O8" i="17"/>
  <c r="N8" i="17"/>
  <c r="M8" i="17"/>
  <c r="L8" i="17"/>
  <c r="S7" i="17"/>
  <c r="S8" i="17" s="1"/>
  <c r="R7" i="17"/>
  <c r="R8" i="17" s="1"/>
  <c r="O6" i="17"/>
  <c r="O33" i="17" s="1"/>
  <c r="N6" i="17"/>
  <c r="N33" i="17" s="1"/>
  <c r="M6" i="17"/>
  <c r="M33" i="17" s="1"/>
  <c r="L6" i="17"/>
  <c r="L33" i="17" s="1"/>
  <c r="R5" i="17"/>
  <c r="R6" i="17" s="1"/>
  <c r="R6" i="16"/>
  <c r="R5" i="16"/>
  <c r="L35" i="16"/>
  <c r="S26" i="16"/>
  <c r="S27" i="16" s="1"/>
  <c r="Q38" i="16"/>
  <c r="R37" i="16"/>
  <c r="M37" i="16"/>
  <c r="L37" i="16"/>
  <c r="S24" i="17" l="1"/>
  <c r="O34" i="17"/>
  <c r="L35" i="17"/>
  <c r="R33" i="17"/>
  <c r="M34" i="17"/>
  <c r="S29" i="17"/>
  <c r="S30" i="17" s="1"/>
  <c r="P34" i="17"/>
  <c r="P35" i="17" s="1"/>
  <c r="S25" i="17"/>
  <c r="R32" i="17"/>
  <c r="S10" i="17"/>
  <c r="S13" i="17"/>
  <c r="S28" i="17"/>
  <c r="S5" i="17"/>
  <c r="S6" i="17" s="1"/>
  <c r="O35" i="17"/>
  <c r="N34" i="17"/>
  <c r="N35" i="17" s="1"/>
  <c r="R28" i="17"/>
  <c r="R17" i="17"/>
  <c r="R10" i="17"/>
  <c r="R13" i="17"/>
  <c r="R19" i="17"/>
  <c r="S22" i="17"/>
  <c r="S23" i="17" s="1"/>
  <c r="S9" i="16"/>
  <c r="S10" i="16" s="1"/>
  <c r="Q35" i="16"/>
  <c r="P35" i="16"/>
  <c r="R35" i="16" s="1"/>
  <c r="Q34" i="16"/>
  <c r="P34" i="16"/>
  <c r="O34" i="16"/>
  <c r="N34" i="16"/>
  <c r="M34" i="16"/>
  <c r="L34" i="16"/>
  <c r="R33" i="16"/>
  <c r="R34" i="16" s="1"/>
  <c r="Q32" i="16"/>
  <c r="P32" i="16"/>
  <c r="O32" i="16"/>
  <c r="N32" i="16"/>
  <c r="M32" i="16"/>
  <c r="L32" i="16"/>
  <c r="R31" i="16"/>
  <c r="R32" i="16" s="1"/>
  <c r="Q30" i="16"/>
  <c r="P30" i="16"/>
  <c r="O30" i="16"/>
  <c r="N30" i="16"/>
  <c r="M30" i="16"/>
  <c r="L30" i="16"/>
  <c r="R28" i="16"/>
  <c r="R30" i="16" s="1"/>
  <c r="Q27" i="16"/>
  <c r="P27" i="16"/>
  <c r="O27" i="16"/>
  <c r="N27" i="16"/>
  <c r="M27" i="16"/>
  <c r="L27" i="16"/>
  <c r="R26" i="16"/>
  <c r="R27" i="16"/>
  <c r="P25" i="16"/>
  <c r="O25" i="16"/>
  <c r="N25" i="16"/>
  <c r="M25" i="16"/>
  <c r="L25" i="16"/>
  <c r="R24" i="16"/>
  <c r="R25" i="16" s="1"/>
  <c r="P23" i="16"/>
  <c r="O23" i="16"/>
  <c r="N23" i="16"/>
  <c r="M23" i="16"/>
  <c r="L23" i="16"/>
  <c r="R22" i="16"/>
  <c r="R23" i="16" s="1"/>
  <c r="P21" i="16"/>
  <c r="O21" i="16"/>
  <c r="N21" i="16"/>
  <c r="M21" i="16"/>
  <c r="L21" i="16"/>
  <c r="R20" i="16"/>
  <c r="S20" i="16" s="1"/>
  <c r="S21" i="16" s="1"/>
  <c r="P19" i="16"/>
  <c r="O19" i="16"/>
  <c r="N19" i="16"/>
  <c r="M19" i="16"/>
  <c r="L19" i="16"/>
  <c r="R18" i="16"/>
  <c r="R19" i="16" s="1"/>
  <c r="P17" i="16"/>
  <c r="O17" i="16"/>
  <c r="N17" i="16"/>
  <c r="M17" i="16"/>
  <c r="L17" i="16"/>
  <c r="R16" i="16"/>
  <c r="R17" i="16" s="1"/>
  <c r="S17" i="16" s="1"/>
  <c r="Q15" i="16"/>
  <c r="P15" i="16"/>
  <c r="O15" i="16"/>
  <c r="N15" i="16"/>
  <c r="M15" i="16"/>
  <c r="L15" i="16"/>
  <c r="R14" i="16"/>
  <c r="S14" i="16" s="1"/>
  <c r="R13" i="16"/>
  <c r="R15" i="16" s="1"/>
  <c r="Q12" i="16"/>
  <c r="P12" i="16"/>
  <c r="O12" i="16"/>
  <c r="N12" i="16"/>
  <c r="M12" i="16"/>
  <c r="L12" i="16"/>
  <c r="R11" i="16"/>
  <c r="S11" i="16" s="1"/>
  <c r="S12" i="16" s="1"/>
  <c r="P10" i="16"/>
  <c r="O10" i="16"/>
  <c r="N10" i="16"/>
  <c r="M10" i="16"/>
  <c r="L10" i="16"/>
  <c r="R9" i="16"/>
  <c r="R10" i="16" s="1"/>
  <c r="P8" i="16"/>
  <c r="O8" i="16"/>
  <c r="N8" i="16"/>
  <c r="M8" i="16"/>
  <c r="L8" i="16"/>
  <c r="R7" i="16"/>
  <c r="S7" i="16" s="1"/>
  <c r="S8" i="16" s="1"/>
  <c r="O6" i="16"/>
  <c r="O35" i="16" s="1"/>
  <c r="N6" i="16"/>
  <c r="N35" i="16" s="1"/>
  <c r="M6" i="16"/>
  <c r="M35" i="16" s="1"/>
  <c r="L6" i="16"/>
  <c r="S5" i="16"/>
  <c r="S6" i="16" s="1"/>
  <c r="S35" i="16" s="1"/>
  <c r="S49" i="15"/>
  <c r="S48" i="15"/>
  <c r="S47" i="15"/>
  <c r="S46" i="15"/>
  <c r="R48" i="15"/>
  <c r="Q46" i="15"/>
  <c r="P45" i="15"/>
  <c r="O45" i="15"/>
  <c r="N45" i="15"/>
  <c r="M45" i="15"/>
  <c r="L45" i="15"/>
  <c r="R44" i="15"/>
  <c r="R45" i="15" s="1"/>
  <c r="Q43" i="15"/>
  <c r="P43" i="15"/>
  <c r="O43" i="15"/>
  <c r="N43" i="15"/>
  <c r="M43" i="15"/>
  <c r="L43" i="15"/>
  <c r="R42" i="15"/>
  <c r="S42" i="15" s="1"/>
  <c r="R41" i="15"/>
  <c r="S41" i="15" s="1"/>
  <c r="Q40" i="15"/>
  <c r="P40" i="15"/>
  <c r="O40" i="15"/>
  <c r="N40" i="15"/>
  <c r="M40" i="15"/>
  <c r="L40" i="15"/>
  <c r="R39" i="15"/>
  <c r="S39" i="15" s="1"/>
  <c r="R38" i="15"/>
  <c r="S38" i="15" s="1"/>
  <c r="Q37" i="15"/>
  <c r="P37" i="15"/>
  <c r="O37" i="15"/>
  <c r="N37" i="15"/>
  <c r="M37" i="15"/>
  <c r="L37" i="15"/>
  <c r="R36" i="15"/>
  <c r="S36" i="15" s="1"/>
  <c r="R35" i="15"/>
  <c r="Q34" i="15"/>
  <c r="P34" i="15"/>
  <c r="O34" i="15"/>
  <c r="N34" i="15"/>
  <c r="M34" i="15"/>
  <c r="L34" i="15"/>
  <c r="R33" i="15"/>
  <c r="R34" i="15" s="1"/>
  <c r="P32" i="15"/>
  <c r="O32" i="15"/>
  <c r="N32" i="15"/>
  <c r="M32" i="15"/>
  <c r="L32" i="15"/>
  <c r="R31" i="15"/>
  <c r="S31" i="15" s="1"/>
  <c r="S32" i="15" s="1"/>
  <c r="Q30" i="15"/>
  <c r="P30" i="15"/>
  <c r="O30" i="15"/>
  <c r="N30" i="15"/>
  <c r="M30" i="15"/>
  <c r="L30" i="15"/>
  <c r="R29" i="15"/>
  <c r="S29" i="15" s="1"/>
  <c r="S30" i="15" s="1"/>
  <c r="Q28" i="15"/>
  <c r="P28" i="15"/>
  <c r="O28" i="15"/>
  <c r="N28" i="15"/>
  <c r="M28" i="15"/>
  <c r="L28" i="15"/>
  <c r="R27" i="15"/>
  <c r="S27" i="15" s="1"/>
  <c r="R26" i="15"/>
  <c r="Q25" i="15"/>
  <c r="Q47" i="15" s="1"/>
  <c r="P25" i="15"/>
  <c r="O25" i="15"/>
  <c r="N25" i="15"/>
  <c r="M25" i="15"/>
  <c r="L25" i="15"/>
  <c r="R24" i="15"/>
  <c r="S24" i="15" s="1"/>
  <c r="P23" i="15"/>
  <c r="O23" i="15"/>
  <c r="N23" i="15"/>
  <c r="M23" i="15"/>
  <c r="L23" i="15"/>
  <c r="R22" i="15"/>
  <c r="R23" i="15" s="1"/>
  <c r="P21" i="15"/>
  <c r="O21" i="15"/>
  <c r="N21" i="15"/>
  <c r="M21" i="15"/>
  <c r="L21" i="15"/>
  <c r="L47" i="15" s="1"/>
  <c r="R20" i="15"/>
  <c r="S20" i="15" s="1"/>
  <c r="S21" i="15" s="1"/>
  <c r="P19" i="15"/>
  <c r="O19" i="15"/>
  <c r="N19" i="15"/>
  <c r="M19" i="15"/>
  <c r="L19" i="15"/>
  <c r="R18" i="15"/>
  <c r="R19" i="15" s="1"/>
  <c r="P17" i="15"/>
  <c r="O17" i="15"/>
  <c r="N17" i="15"/>
  <c r="M17" i="15"/>
  <c r="L17" i="15"/>
  <c r="R16" i="15"/>
  <c r="R17" i="15" s="1"/>
  <c r="P15" i="15"/>
  <c r="O15" i="15"/>
  <c r="N15" i="15"/>
  <c r="M15" i="15"/>
  <c r="L15" i="15"/>
  <c r="R14" i="15"/>
  <c r="R15" i="15" s="1"/>
  <c r="P13" i="15"/>
  <c r="O13" i="15"/>
  <c r="N13" i="15"/>
  <c r="M13" i="15"/>
  <c r="L13" i="15"/>
  <c r="R12" i="15"/>
  <c r="S12" i="15" s="1"/>
  <c r="R11" i="15"/>
  <c r="P10" i="15"/>
  <c r="O10" i="15"/>
  <c r="N10" i="15"/>
  <c r="M10" i="15"/>
  <c r="L10" i="15"/>
  <c r="R9" i="15"/>
  <c r="S9" i="15" s="1"/>
  <c r="S10" i="15" s="1"/>
  <c r="P8" i="15"/>
  <c r="O8" i="15"/>
  <c r="N8" i="15"/>
  <c r="M8" i="15"/>
  <c r="L8" i="15"/>
  <c r="R7" i="15"/>
  <c r="R8" i="15" s="1"/>
  <c r="O6" i="15"/>
  <c r="N6" i="15"/>
  <c r="M6" i="15"/>
  <c r="L6" i="15"/>
  <c r="L46" i="15" s="1"/>
  <c r="R5" i="15"/>
  <c r="R6" i="15" s="1"/>
  <c r="S45" i="14"/>
  <c r="S44" i="14"/>
  <c r="S43" i="14"/>
  <c r="Q44" i="14"/>
  <c r="P42" i="14"/>
  <c r="O42" i="14"/>
  <c r="N42" i="14"/>
  <c r="M42" i="14"/>
  <c r="L42" i="14"/>
  <c r="R41" i="14"/>
  <c r="R42" i="14" s="1"/>
  <c r="P40" i="14"/>
  <c r="O40" i="14"/>
  <c r="N40" i="14"/>
  <c r="M40" i="14"/>
  <c r="L40" i="14"/>
  <c r="S39" i="14"/>
  <c r="S40" i="14" s="1"/>
  <c r="R39" i="14"/>
  <c r="R40" i="14" s="1"/>
  <c r="P38" i="14"/>
  <c r="O38" i="14"/>
  <c r="N38" i="14"/>
  <c r="M38" i="14"/>
  <c r="L38" i="14"/>
  <c r="S37" i="14"/>
  <c r="S38" i="14" s="1"/>
  <c r="R37" i="14"/>
  <c r="R38" i="14" s="1"/>
  <c r="P36" i="14"/>
  <c r="O36" i="14"/>
  <c r="N36" i="14"/>
  <c r="M36" i="14"/>
  <c r="L36" i="14"/>
  <c r="R35" i="14"/>
  <c r="S35" i="14" s="1"/>
  <c r="S36" i="14" s="1"/>
  <c r="P34" i="14"/>
  <c r="P46" i="14" s="1"/>
  <c r="O34" i="14"/>
  <c r="O46" i="14" s="1"/>
  <c r="N34" i="14"/>
  <c r="N46" i="14" s="1"/>
  <c r="M34" i="14"/>
  <c r="M46" i="14" s="1"/>
  <c r="L34" i="14"/>
  <c r="L46" i="14" s="1"/>
  <c r="R46" i="14" s="1"/>
  <c r="R33" i="14"/>
  <c r="S33" i="14" s="1"/>
  <c r="S34" i="14" s="1"/>
  <c r="Q32" i="14"/>
  <c r="Q45" i="14" s="1"/>
  <c r="P32" i="14"/>
  <c r="O32" i="14"/>
  <c r="N32" i="14"/>
  <c r="M32" i="14"/>
  <c r="L32" i="14"/>
  <c r="R31" i="14"/>
  <c r="S31" i="14" s="1"/>
  <c r="S32" i="14" s="1"/>
  <c r="R30" i="14"/>
  <c r="P30" i="14"/>
  <c r="O30" i="14"/>
  <c r="N30" i="14"/>
  <c r="M30" i="14"/>
  <c r="L30" i="14"/>
  <c r="S29" i="14"/>
  <c r="S30" i="14" s="1"/>
  <c r="R29" i="14"/>
  <c r="P28" i="14"/>
  <c r="P45" i="14" s="1"/>
  <c r="O28" i="14"/>
  <c r="O45" i="14" s="1"/>
  <c r="N28" i="14"/>
  <c r="N45" i="14" s="1"/>
  <c r="M28" i="14"/>
  <c r="M45" i="14" s="1"/>
  <c r="L28" i="14"/>
  <c r="R28" i="14" s="1"/>
  <c r="R27" i="14"/>
  <c r="S27" i="14" s="1"/>
  <c r="S28" i="14" s="1"/>
  <c r="R26" i="14"/>
  <c r="P26" i="14"/>
  <c r="O26" i="14"/>
  <c r="N26" i="14"/>
  <c r="M26" i="14"/>
  <c r="L26" i="14"/>
  <c r="S25" i="14"/>
  <c r="S26" i="14" s="1"/>
  <c r="R25" i="14"/>
  <c r="P24" i="14"/>
  <c r="O24" i="14"/>
  <c r="L24" i="14"/>
  <c r="R23" i="14"/>
  <c r="R24" i="14" s="1"/>
  <c r="R22" i="14"/>
  <c r="P22" i="14"/>
  <c r="O22" i="14"/>
  <c r="N22" i="14"/>
  <c r="M22" i="14"/>
  <c r="L22" i="14"/>
  <c r="S21" i="14"/>
  <c r="S22" i="14" s="1"/>
  <c r="R21" i="14"/>
  <c r="P20" i="14"/>
  <c r="P44" i="14" s="1"/>
  <c r="O20" i="14"/>
  <c r="N20" i="14"/>
  <c r="M20" i="14"/>
  <c r="L20" i="14"/>
  <c r="L44" i="14" s="1"/>
  <c r="R19" i="14"/>
  <c r="S19" i="14" s="1"/>
  <c r="S20" i="14" s="1"/>
  <c r="R18" i="14"/>
  <c r="P18" i="14"/>
  <c r="O18" i="14"/>
  <c r="O44" i="14" s="1"/>
  <c r="N18" i="14"/>
  <c r="N44" i="14" s="1"/>
  <c r="M18" i="14"/>
  <c r="M44" i="14" s="1"/>
  <c r="L18" i="14"/>
  <c r="S17" i="14"/>
  <c r="S18" i="14" s="1"/>
  <c r="R17" i="14"/>
  <c r="P16" i="14"/>
  <c r="O16" i="14"/>
  <c r="N16" i="14"/>
  <c r="M16" i="14"/>
  <c r="L16" i="14"/>
  <c r="R16" i="14" s="1"/>
  <c r="R15" i="14"/>
  <c r="S15" i="14" s="1"/>
  <c r="S16" i="14" s="1"/>
  <c r="Q14" i="14"/>
  <c r="Q43" i="14" s="1"/>
  <c r="Q47" i="14" s="1"/>
  <c r="P14" i="14"/>
  <c r="O14" i="14"/>
  <c r="N14" i="14"/>
  <c r="M14" i="14"/>
  <c r="L14" i="14"/>
  <c r="R13" i="14"/>
  <c r="S13" i="14" s="1"/>
  <c r="S14" i="14" s="1"/>
  <c r="R12" i="14"/>
  <c r="P12" i="14"/>
  <c r="O12" i="14"/>
  <c r="N12" i="14"/>
  <c r="M12" i="14"/>
  <c r="L12" i="14"/>
  <c r="S11" i="14"/>
  <c r="S12" i="14" s="1"/>
  <c r="R11" i="14"/>
  <c r="P10" i="14"/>
  <c r="P43" i="14" s="1"/>
  <c r="O10" i="14"/>
  <c r="N10" i="14"/>
  <c r="M10" i="14"/>
  <c r="L10" i="14"/>
  <c r="L43" i="14" s="1"/>
  <c r="R9" i="14"/>
  <c r="R10" i="14" s="1"/>
  <c r="R8" i="14"/>
  <c r="P8" i="14"/>
  <c r="O8" i="14"/>
  <c r="N8" i="14"/>
  <c r="M8" i="14"/>
  <c r="L8" i="14"/>
  <c r="S7" i="14"/>
  <c r="S8" i="14" s="1"/>
  <c r="R7" i="14"/>
  <c r="O6" i="14"/>
  <c r="O43" i="14" s="1"/>
  <c r="O47" i="14" s="1"/>
  <c r="N6" i="14"/>
  <c r="N43" i="14" s="1"/>
  <c r="N47" i="14" s="1"/>
  <c r="M6" i="14"/>
  <c r="M43" i="14" s="1"/>
  <c r="L6" i="14"/>
  <c r="S5" i="14"/>
  <c r="S6" i="14" s="1"/>
  <c r="R5" i="14"/>
  <c r="R6" i="14" s="1"/>
  <c r="S50" i="13"/>
  <c r="S46" i="13"/>
  <c r="S52" i="13"/>
  <c r="S51" i="13"/>
  <c r="S49" i="13"/>
  <c r="R52" i="13"/>
  <c r="R53" i="13"/>
  <c r="L53" i="13"/>
  <c r="L52" i="13"/>
  <c r="L51" i="13"/>
  <c r="R13" i="13"/>
  <c r="R14" i="13" s="1"/>
  <c r="R11" i="13"/>
  <c r="S11" i="13" s="1"/>
  <c r="S12" i="13" s="1"/>
  <c r="R9" i="13"/>
  <c r="S9" i="13" s="1"/>
  <c r="S10" i="13" s="1"/>
  <c r="R7" i="13"/>
  <c r="R8" i="13" s="1"/>
  <c r="R5" i="13"/>
  <c r="S5" i="13" s="1"/>
  <c r="S6" i="13" s="1"/>
  <c r="P48" i="13"/>
  <c r="O48" i="13"/>
  <c r="N48" i="13"/>
  <c r="M48" i="13"/>
  <c r="L48" i="13"/>
  <c r="R47" i="13"/>
  <c r="R48" i="13" s="1"/>
  <c r="P46" i="13"/>
  <c r="O46" i="13"/>
  <c r="N46" i="13"/>
  <c r="M46" i="13"/>
  <c r="L46" i="13"/>
  <c r="R45" i="13"/>
  <c r="S45" i="13" s="1"/>
  <c r="R44" i="13"/>
  <c r="P43" i="13"/>
  <c r="O43" i="13"/>
  <c r="N43" i="13"/>
  <c r="M43" i="13"/>
  <c r="L43" i="13"/>
  <c r="R42" i="13"/>
  <c r="S42" i="13" s="1"/>
  <c r="P41" i="13"/>
  <c r="O41" i="13"/>
  <c r="N41" i="13"/>
  <c r="M41" i="13"/>
  <c r="L41" i="13"/>
  <c r="R40" i="13"/>
  <c r="R41" i="13" s="1"/>
  <c r="P39" i="13"/>
  <c r="O39" i="13"/>
  <c r="N39" i="13"/>
  <c r="M39" i="13"/>
  <c r="L39" i="13"/>
  <c r="R38" i="13"/>
  <c r="R39" i="13" s="1"/>
  <c r="P37" i="13"/>
  <c r="O37" i="13"/>
  <c r="N37" i="13"/>
  <c r="M37" i="13"/>
  <c r="L37" i="13"/>
  <c r="R36" i="13"/>
  <c r="R37" i="13" s="1"/>
  <c r="P35" i="13"/>
  <c r="O35" i="13"/>
  <c r="N35" i="13"/>
  <c r="M35" i="13"/>
  <c r="L35" i="13"/>
  <c r="R34" i="13"/>
  <c r="S34" i="13" s="1"/>
  <c r="R33" i="13"/>
  <c r="P32" i="13"/>
  <c r="O32" i="13"/>
  <c r="N32" i="13"/>
  <c r="M32" i="13"/>
  <c r="L32" i="13"/>
  <c r="R31" i="13"/>
  <c r="S31" i="13" s="1"/>
  <c r="P30" i="13"/>
  <c r="O30" i="13"/>
  <c r="N30" i="13"/>
  <c r="M30" i="13"/>
  <c r="L30" i="13"/>
  <c r="L50" i="13" s="1"/>
  <c r="R29" i="13"/>
  <c r="S29" i="13" s="1"/>
  <c r="S30" i="13" s="1"/>
  <c r="P28" i="13"/>
  <c r="O28" i="13"/>
  <c r="N28" i="13"/>
  <c r="M28" i="13"/>
  <c r="L28" i="13"/>
  <c r="R27" i="13"/>
  <c r="S27" i="13" s="1"/>
  <c r="S28" i="13" s="1"/>
  <c r="P26" i="13"/>
  <c r="O26" i="13"/>
  <c r="N26" i="13"/>
  <c r="M26" i="13"/>
  <c r="L26" i="13"/>
  <c r="R25" i="13"/>
  <c r="R26" i="13" s="1"/>
  <c r="P24" i="13"/>
  <c r="O24" i="13"/>
  <c r="L24" i="13"/>
  <c r="R23" i="13"/>
  <c r="R24" i="13" s="1"/>
  <c r="P22" i="13"/>
  <c r="O22" i="13"/>
  <c r="N22" i="13"/>
  <c r="M22" i="13"/>
  <c r="L22" i="13"/>
  <c r="R21" i="13"/>
  <c r="R22" i="13" s="1"/>
  <c r="P20" i="13"/>
  <c r="O20" i="13"/>
  <c r="N20" i="13"/>
  <c r="M20" i="13"/>
  <c r="L20" i="13"/>
  <c r="R19" i="13"/>
  <c r="R20" i="13" s="1"/>
  <c r="P18" i="13"/>
  <c r="O18" i="13"/>
  <c r="N18" i="13"/>
  <c r="M18" i="13"/>
  <c r="L18" i="13"/>
  <c r="R17" i="13"/>
  <c r="S17" i="13" s="1"/>
  <c r="S18" i="13" s="1"/>
  <c r="P16" i="13"/>
  <c r="O16" i="13"/>
  <c r="N16" i="13"/>
  <c r="M16" i="13"/>
  <c r="L16" i="13"/>
  <c r="R15" i="13"/>
  <c r="S15" i="13" s="1"/>
  <c r="S16" i="13" s="1"/>
  <c r="P14" i="13"/>
  <c r="O14" i="13"/>
  <c r="N14" i="13"/>
  <c r="M14" i="13"/>
  <c r="L14" i="13"/>
  <c r="P12" i="13"/>
  <c r="O12" i="13"/>
  <c r="N12" i="13"/>
  <c r="M12" i="13"/>
  <c r="L12" i="13"/>
  <c r="P10" i="13"/>
  <c r="O10" i="13"/>
  <c r="N10" i="13"/>
  <c r="M10" i="13"/>
  <c r="L10" i="13"/>
  <c r="P8" i="13"/>
  <c r="O8" i="13"/>
  <c r="N8" i="13"/>
  <c r="M8" i="13"/>
  <c r="L8" i="13"/>
  <c r="P6" i="13"/>
  <c r="O6" i="13"/>
  <c r="N6" i="13"/>
  <c r="M6" i="13"/>
  <c r="L6" i="13"/>
  <c r="R34" i="17" l="1"/>
  <c r="M35" i="17"/>
  <c r="R35" i="17"/>
  <c r="S24" i="16"/>
  <c r="S25" i="16" s="1"/>
  <c r="M36" i="16"/>
  <c r="S13" i="16"/>
  <c r="S15" i="16" s="1"/>
  <c r="O37" i="16"/>
  <c r="O38" i="16" s="1"/>
  <c r="P37" i="16"/>
  <c r="O36" i="16"/>
  <c r="Q36" i="16"/>
  <c r="L36" i="16"/>
  <c r="P36" i="16"/>
  <c r="P38" i="16" s="1"/>
  <c r="R38" i="16" s="1"/>
  <c r="S16" i="16"/>
  <c r="S22" i="16"/>
  <c r="S23" i="16" s="1"/>
  <c r="Q37" i="16"/>
  <c r="R8" i="16"/>
  <c r="R12" i="16"/>
  <c r="M38" i="16"/>
  <c r="S33" i="16"/>
  <c r="S34" i="16" s="1"/>
  <c r="N36" i="16"/>
  <c r="S36" i="16"/>
  <c r="R21" i="16"/>
  <c r="N37" i="16"/>
  <c r="S18" i="16"/>
  <c r="S19" i="16" s="1"/>
  <c r="S28" i="16"/>
  <c r="S30" i="16" s="1"/>
  <c r="S37" i="16" s="1"/>
  <c r="S31" i="16"/>
  <c r="S32" i="16" s="1"/>
  <c r="P46" i="15"/>
  <c r="N46" i="15"/>
  <c r="M46" i="15"/>
  <c r="R46" i="15" s="1"/>
  <c r="O46" i="15"/>
  <c r="R25" i="15"/>
  <c r="R28" i="15"/>
  <c r="R37" i="15"/>
  <c r="S40" i="15"/>
  <c r="S5" i="15"/>
  <c r="S6" i="15" s="1"/>
  <c r="L48" i="15"/>
  <c r="P48" i="15"/>
  <c r="S44" i="15"/>
  <c r="S45" i="15" s="1"/>
  <c r="S7" i="15"/>
  <c r="S8" i="15" s="1"/>
  <c r="R13" i="15"/>
  <c r="S18" i="15"/>
  <c r="S19" i="15" s="1"/>
  <c r="M47" i="15"/>
  <c r="S11" i="15"/>
  <c r="S13" i="15" s="1"/>
  <c r="N47" i="15"/>
  <c r="N49" i="15" s="1"/>
  <c r="S22" i="15"/>
  <c r="S23" i="15" s="1"/>
  <c r="N48" i="15"/>
  <c r="M48" i="15"/>
  <c r="M49" i="15" s="1"/>
  <c r="O47" i="15"/>
  <c r="S33" i="15"/>
  <c r="S34" i="15" s="1"/>
  <c r="S35" i="15"/>
  <c r="S37" i="15" s="1"/>
  <c r="O48" i="15"/>
  <c r="Q48" i="15"/>
  <c r="P49" i="15"/>
  <c r="P47" i="15"/>
  <c r="R40" i="15"/>
  <c r="S14" i="15"/>
  <c r="S15" i="15" s="1"/>
  <c r="S43" i="15"/>
  <c r="R30" i="15"/>
  <c r="R10" i="15"/>
  <c r="S16" i="15"/>
  <c r="S17" i="15" s="1"/>
  <c r="R21" i="15"/>
  <c r="S25" i="15"/>
  <c r="S26" i="15"/>
  <c r="S28" i="15" s="1"/>
  <c r="R32" i="15"/>
  <c r="R43" i="15"/>
  <c r="S46" i="14"/>
  <c r="S47" i="14" s="1"/>
  <c r="S41" i="14"/>
  <c r="S42" i="14" s="1"/>
  <c r="R44" i="14"/>
  <c r="M47" i="14"/>
  <c r="R43" i="14"/>
  <c r="P47" i="14"/>
  <c r="R34" i="14"/>
  <c r="L45" i="14"/>
  <c r="R45" i="14" s="1"/>
  <c r="S9" i="14"/>
  <c r="S10" i="14" s="1"/>
  <c r="R20" i="14"/>
  <c r="S23" i="14"/>
  <c r="S24" i="14" s="1"/>
  <c r="R36" i="14"/>
  <c r="R14" i="14"/>
  <c r="R32" i="14"/>
  <c r="S53" i="13"/>
  <c r="O49" i="13"/>
  <c r="R30" i="13"/>
  <c r="R35" i="13"/>
  <c r="R46" i="13"/>
  <c r="R32" i="13"/>
  <c r="R43" i="13"/>
  <c r="P52" i="13"/>
  <c r="R18" i="13"/>
  <c r="L49" i="13"/>
  <c r="O50" i="13"/>
  <c r="P49" i="13"/>
  <c r="S7" i="13"/>
  <c r="S8" i="13" s="1"/>
  <c r="M52" i="13"/>
  <c r="S25" i="13"/>
  <c r="S26" i="13" s="1"/>
  <c r="M51" i="13"/>
  <c r="S47" i="13"/>
  <c r="S48" i="13" s="1"/>
  <c r="R6" i="13"/>
  <c r="R10" i="13"/>
  <c r="M49" i="13"/>
  <c r="N52" i="13"/>
  <c r="M50" i="13"/>
  <c r="N51" i="13"/>
  <c r="S40" i="13"/>
  <c r="S41" i="13" s="1"/>
  <c r="R16" i="13"/>
  <c r="S21" i="13"/>
  <c r="S22" i="13" s="1"/>
  <c r="P50" i="13"/>
  <c r="N49" i="13"/>
  <c r="O52" i="13"/>
  <c r="N50" i="13"/>
  <c r="S38" i="13"/>
  <c r="S39" i="13" s="1"/>
  <c r="O51" i="13"/>
  <c r="P51" i="13"/>
  <c r="R12" i="13"/>
  <c r="S13" i="13"/>
  <c r="S14" i="13" s="1"/>
  <c r="S19" i="13"/>
  <c r="S20" i="13" s="1"/>
  <c r="R28" i="13"/>
  <c r="S32" i="13"/>
  <c r="S33" i="13"/>
  <c r="S35" i="13" s="1"/>
  <c r="S36" i="13"/>
  <c r="S37" i="13" s="1"/>
  <c r="S44" i="13"/>
  <c r="S43" i="13"/>
  <c r="S23" i="13"/>
  <c r="S24" i="13" s="1"/>
  <c r="R36" i="16" l="1"/>
  <c r="L38" i="16"/>
  <c r="N38" i="16"/>
  <c r="S38" i="16"/>
  <c r="O49" i="15"/>
  <c r="R47" i="15"/>
  <c r="L49" i="15"/>
  <c r="Q49" i="15"/>
  <c r="R49" i="15" s="1"/>
  <c r="L47" i="14"/>
  <c r="R47" i="14" s="1"/>
  <c r="M53" i="13"/>
  <c r="P53" i="13"/>
  <c r="N53" i="13"/>
  <c r="R51" i="13"/>
  <c r="O53" i="13"/>
  <c r="R49" i="13"/>
  <c r="R50" i="13"/>
  <c r="R52" i="4" l="1"/>
  <c r="R53" i="4" s="1"/>
  <c r="R50" i="4"/>
  <c r="R51" i="4" l="1"/>
  <c r="P49" i="4"/>
  <c r="O49" i="4"/>
  <c r="N49" i="4"/>
  <c r="M49" i="4"/>
  <c r="L49" i="4"/>
  <c r="R47" i="4"/>
  <c r="S47" i="4" s="1"/>
  <c r="R45" i="4"/>
  <c r="R46" i="4" s="1"/>
  <c r="S50" i="4" l="1"/>
  <c r="S51" i="4" s="1"/>
  <c r="S45" i="4"/>
  <c r="S46" i="4" s="1"/>
  <c r="R43" i="4" l="1"/>
  <c r="R44" i="4" s="1"/>
  <c r="R41" i="4"/>
  <c r="R42" i="4" s="1"/>
  <c r="L32" i="4"/>
  <c r="M32" i="4"/>
  <c r="N32" i="4"/>
  <c r="O32" i="4"/>
  <c r="P32" i="4"/>
  <c r="L34" i="4"/>
  <c r="M34" i="4"/>
  <c r="N34" i="4"/>
  <c r="O34" i="4"/>
  <c r="P34" i="4"/>
  <c r="Q34" i="4"/>
  <c r="L36" i="4"/>
  <c r="M36" i="4"/>
  <c r="N36" i="4"/>
  <c r="O36" i="4"/>
  <c r="P36" i="4"/>
  <c r="Q36" i="4"/>
  <c r="L38" i="4"/>
  <c r="M38" i="4"/>
  <c r="N38" i="4"/>
  <c r="O38" i="4"/>
  <c r="P38" i="4"/>
  <c r="Q38" i="4"/>
  <c r="L40" i="4"/>
  <c r="M40" i="4"/>
  <c r="N40" i="4"/>
  <c r="O40" i="4"/>
  <c r="P40" i="4"/>
  <c r="Q40" i="4"/>
  <c r="R39" i="4"/>
  <c r="R40" i="4" s="1"/>
  <c r="R37" i="4"/>
  <c r="R38" i="4" s="1"/>
  <c r="R35" i="4"/>
  <c r="R36" i="4" s="1"/>
  <c r="R33" i="4"/>
  <c r="R34" i="4" s="1"/>
  <c r="R31" i="4"/>
  <c r="R32" i="4" s="1"/>
  <c r="R29" i="4"/>
  <c r="R30" i="4" s="1"/>
  <c r="R27" i="4"/>
  <c r="R28" i="4" s="1"/>
  <c r="S25" i="4"/>
  <c r="S26" i="4" s="1"/>
  <c r="R25" i="4"/>
  <c r="R26" i="4" s="1"/>
  <c r="R23" i="4"/>
  <c r="R24" i="4" s="1"/>
  <c r="R21" i="4"/>
  <c r="R22" i="4" s="1"/>
  <c r="R19" i="4"/>
  <c r="R20" i="4" s="1"/>
  <c r="R17" i="4"/>
  <c r="R15" i="4"/>
  <c r="S15" i="4" s="1"/>
  <c r="S16" i="4" s="1"/>
  <c r="R13" i="4"/>
  <c r="R14" i="4" s="1"/>
  <c r="R11" i="4"/>
  <c r="S11" i="4" s="1"/>
  <c r="S12" i="4" s="1"/>
  <c r="S17" i="4"/>
  <c r="S18" i="4" s="1"/>
  <c r="R18" i="4"/>
  <c r="S13" i="4"/>
  <c r="S14" i="4" s="1"/>
  <c r="R5" i="4"/>
  <c r="S5" i="4" s="1"/>
  <c r="R9" i="4"/>
  <c r="S9" i="4" s="1"/>
  <c r="S10" i="4" s="1"/>
  <c r="R7" i="4"/>
  <c r="R8" i="4" s="1"/>
  <c r="Q29" i="3"/>
  <c r="Q27" i="3"/>
  <c r="R27" i="3" s="1"/>
  <c r="R28" i="3" s="1"/>
  <c r="Q25" i="3"/>
  <c r="R25" i="3" s="1"/>
  <c r="R26" i="3" s="1"/>
  <c r="Q23" i="3"/>
  <c r="Q21" i="3"/>
  <c r="Q19" i="3"/>
  <c r="Q17" i="3"/>
  <c r="R19" i="3"/>
  <c r="R20" i="3" s="1"/>
  <c r="R5" i="3"/>
  <c r="R6" i="3" s="1"/>
  <c r="Q30" i="3"/>
  <c r="R29" i="3"/>
  <c r="R30" i="3" s="1"/>
  <c r="Q24" i="3"/>
  <c r="R21" i="3"/>
  <c r="R22" i="3" s="1"/>
  <c r="Q20" i="3"/>
  <c r="Q15" i="3"/>
  <c r="R15" i="3" s="1"/>
  <c r="R16" i="3" s="1"/>
  <c r="Q13" i="3"/>
  <c r="R13" i="3" s="1"/>
  <c r="Q11" i="3"/>
  <c r="Q12" i="3" s="1"/>
  <c r="Q9" i="3"/>
  <c r="R9" i="3" s="1"/>
  <c r="R10" i="3" s="1"/>
  <c r="Q7" i="3"/>
  <c r="Q8" i="3" s="1"/>
  <c r="R10" i="4" l="1"/>
  <c r="S33" i="4"/>
  <c r="S34" i="4" s="1"/>
  <c r="S29" i="4"/>
  <c r="S30" i="4" s="1"/>
  <c r="Q26" i="3"/>
  <c r="S21" i="4"/>
  <c r="S22" i="4" s="1"/>
  <c r="S7" i="4"/>
  <c r="S8" i="4" s="1"/>
  <c r="R12" i="4"/>
  <c r="S27" i="4"/>
  <c r="S28" i="4" s="1"/>
  <c r="S31" i="4"/>
  <c r="S32" i="4" s="1"/>
  <c r="S35" i="4"/>
  <c r="S36" i="4" s="1"/>
  <c r="S43" i="4"/>
  <c r="S44" i="4" s="1"/>
  <c r="S41" i="4"/>
  <c r="S42" i="4" s="1"/>
  <c r="S56" i="4" s="1"/>
  <c r="S39" i="4"/>
  <c r="S40" i="4" s="1"/>
  <c r="S37" i="4"/>
  <c r="S38" i="4" s="1"/>
  <c r="S23" i="4"/>
  <c r="S24" i="4" s="1"/>
  <c r="S19" i="4"/>
  <c r="S20" i="4" s="1"/>
  <c r="R6" i="4"/>
  <c r="R49" i="4"/>
  <c r="Q14" i="3"/>
  <c r="R7" i="3"/>
  <c r="R8" i="3" s="1"/>
  <c r="R23" i="3"/>
  <c r="R24" i="3" s="1"/>
  <c r="Q10" i="3"/>
  <c r="Q22" i="3"/>
  <c r="R11" i="3"/>
  <c r="R12" i="3" s="1"/>
  <c r="S55" i="4" l="1"/>
  <c r="M53" i="4" l="1"/>
  <c r="N53" i="4"/>
  <c r="O53" i="4"/>
  <c r="P53" i="4"/>
  <c r="Q53" i="4"/>
  <c r="L53" i="4"/>
  <c r="M51" i="4"/>
  <c r="N51" i="4"/>
  <c r="O51" i="4"/>
  <c r="P51" i="4"/>
  <c r="Q51" i="4"/>
  <c r="L51" i="4"/>
  <c r="Q49" i="4"/>
  <c r="M46" i="4"/>
  <c r="N46" i="4"/>
  <c r="O46" i="4"/>
  <c r="P46" i="4"/>
  <c r="Q46" i="4"/>
  <c r="L46" i="4"/>
  <c r="M44" i="4"/>
  <c r="N44" i="4"/>
  <c r="O44" i="4"/>
  <c r="P44" i="4"/>
  <c r="Q44" i="4"/>
  <c r="L44" i="4"/>
  <c r="M42" i="4"/>
  <c r="N42" i="4"/>
  <c r="O42" i="4"/>
  <c r="O56" i="4" s="1"/>
  <c r="P42" i="4"/>
  <c r="Q42" i="4"/>
  <c r="L42" i="4"/>
  <c r="L56" i="4" l="1"/>
  <c r="N56" i="4"/>
  <c r="Q56" i="4"/>
  <c r="M56" i="4"/>
  <c r="R56" i="4" s="1"/>
  <c r="P56" i="4"/>
  <c r="M30" i="4"/>
  <c r="N30" i="4"/>
  <c r="O30" i="4"/>
  <c r="P30" i="4"/>
  <c r="L30" i="4"/>
  <c r="L28" i="4"/>
  <c r="M28" i="4"/>
  <c r="N28" i="4"/>
  <c r="O28" i="4"/>
  <c r="P28" i="4"/>
  <c r="Q24" i="4"/>
  <c r="L14" i="4"/>
  <c r="M14" i="4"/>
  <c r="N14" i="4"/>
  <c r="O14" i="4"/>
  <c r="P14" i="4"/>
  <c r="Q14" i="4"/>
  <c r="S6" i="4"/>
  <c r="S54" i="4" s="1"/>
  <c r="S57" i="4" s="1"/>
  <c r="P26" i="4"/>
  <c r="O26" i="4"/>
  <c r="N26" i="4"/>
  <c r="M26" i="4"/>
  <c r="L26" i="4"/>
  <c r="P24" i="4"/>
  <c r="O24" i="4"/>
  <c r="N24" i="4"/>
  <c r="M24" i="4"/>
  <c r="L24" i="4"/>
  <c r="P22" i="4"/>
  <c r="O22" i="4"/>
  <c r="N22" i="4"/>
  <c r="M22" i="4"/>
  <c r="L22" i="4"/>
  <c r="P20" i="4"/>
  <c r="O20" i="4"/>
  <c r="N20" i="4"/>
  <c r="M20" i="4"/>
  <c r="L20" i="4"/>
  <c r="P18" i="4"/>
  <c r="O18" i="4"/>
  <c r="N18" i="4"/>
  <c r="M18" i="4"/>
  <c r="L18" i="4"/>
  <c r="P16" i="4"/>
  <c r="O16" i="4"/>
  <c r="N16" i="4"/>
  <c r="M16" i="4"/>
  <c r="L16" i="4"/>
  <c r="P12" i="4"/>
  <c r="O12" i="4"/>
  <c r="N12" i="4"/>
  <c r="M12" i="4"/>
  <c r="L12" i="4"/>
  <c r="P10" i="4"/>
  <c r="O10" i="4"/>
  <c r="N10" i="4"/>
  <c r="M10" i="4"/>
  <c r="L10" i="4"/>
  <c r="P8" i="4"/>
  <c r="O8" i="4"/>
  <c r="N8" i="4"/>
  <c r="M8" i="4"/>
  <c r="L8" i="4"/>
  <c r="P6" i="4"/>
  <c r="O6" i="4"/>
  <c r="N6" i="4"/>
  <c r="N54" i="4" s="1"/>
  <c r="M6" i="4"/>
  <c r="L6" i="4"/>
  <c r="M30" i="3"/>
  <c r="N30" i="3"/>
  <c r="O30" i="3"/>
  <c r="P30" i="3"/>
  <c r="L30" i="3"/>
  <c r="M22" i="3"/>
  <c r="N22" i="3"/>
  <c r="O22" i="3"/>
  <c r="P22" i="3"/>
  <c r="L22" i="3"/>
  <c r="M20" i="3"/>
  <c r="N20" i="3"/>
  <c r="O20" i="3"/>
  <c r="P20" i="3"/>
  <c r="M18" i="3"/>
  <c r="N18" i="3"/>
  <c r="O18" i="3"/>
  <c r="P18" i="3"/>
  <c r="L18" i="3"/>
  <c r="P26" i="3"/>
  <c r="O26" i="3"/>
  <c r="N26" i="3"/>
  <c r="M26" i="3"/>
  <c r="L26" i="3"/>
  <c r="P24" i="3"/>
  <c r="O24" i="3"/>
  <c r="N24" i="3"/>
  <c r="M24" i="3"/>
  <c r="L24" i="3"/>
  <c r="L20" i="3"/>
  <c r="M16" i="3"/>
  <c r="N16" i="3"/>
  <c r="O16" i="3"/>
  <c r="P16" i="3"/>
  <c r="L16" i="3"/>
  <c r="O54" i="4" l="1"/>
  <c r="L54" i="4"/>
  <c r="L57" i="4" s="1"/>
  <c r="P54" i="4"/>
  <c r="R16" i="4"/>
  <c r="Q54" i="4"/>
  <c r="Q57" i="4" s="1"/>
  <c r="M54" i="4"/>
  <c r="N57" i="4"/>
  <c r="Q16" i="3"/>
  <c r="P57" i="4" l="1"/>
  <c r="M57" i="4"/>
  <c r="O57" i="4"/>
  <c r="R54" i="4"/>
  <c r="M14" i="3"/>
  <c r="N14" i="3"/>
  <c r="O14" i="3"/>
  <c r="P14" i="3"/>
  <c r="L14" i="3"/>
  <c r="M12" i="3"/>
  <c r="N12" i="3"/>
  <c r="O12" i="3"/>
  <c r="P12" i="3"/>
  <c r="M8" i="3"/>
  <c r="N8" i="3"/>
  <c r="O8" i="3"/>
  <c r="P8" i="3"/>
  <c r="M10" i="3"/>
  <c r="N10" i="3"/>
  <c r="O10" i="3"/>
  <c r="P10" i="3"/>
  <c r="L12" i="3"/>
  <c r="L10" i="3"/>
  <c r="L8" i="3"/>
  <c r="M6" i="3"/>
  <c r="N6" i="3"/>
  <c r="O6" i="3"/>
  <c r="O31" i="3" s="1"/>
  <c r="P6" i="3"/>
  <c r="P31" i="3" s="1"/>
  <c r="L6" i="3"/>
  <c r="P28" i="3"/>
  <c r="P32" i="3" s="1"/>
  <c r="O28" i="3"/>
  <c r="O32" i="3" s="1"/>
  <c r="N28" i="3"/>
  <c r="N32" i="3" s="1"/>
  <c r="M28" i="3"/>
  <c r="M32" i="3" s="1"/>
  <c r="L28" i="3"/>
  <c r="L32" i="3" s="1"/>
  <c r="R14" i="3"/>
  <c r="R31" i="3" s="1"/>
  <c r="R57" i="4" l="1"/>
  <c r="Q32" i="3"/>
  <c r="N31" i="3"/>
  <c r="N33" i="3" s="1"/>
  <c r="L31" i="3"/>
  <c r="M31" i="3"/>
  <c r="M33" i="3" s="1"/>
  <c r="P33" i="3"/>
  <c r="Q6" i="3"/>
  <c r="Q28" i="3"/>
  <c r="O33" i="3"/>
  <c r="Q31" i="3" l="1"/>
  <c r="L33" i="3"/>
  <c r="Q33" i="3"/>
  <c r="Q18" i="3"/>
  <c r="R17" i="3"/>
  <c r="R18" i="3" s="1"/>
  <c r="R32" i="3" s="1"/>
  <c r="R33" i="3" s="1"/>
</calcChain>
</file>

<file path=xl/sharedStrings.xml><?xml version="1.0" encoding="utf-8"?>
<sst xmlns="http://schemas.openxmlformats.org/spreadsheetml/2006/main" count="847" uniqueCount="108">
  <si>
    <t>G.TTL</t>
  </si>
  <si>
    <t>DARK BLACK</t>
  </si>
  <si>
    <t>CREAM</t>
  </si>
  <si>
    <t>VSL</t>
  </si>
  <si>
    <t>U.S.A</t>
  </si>
  <si>
    <t>1)Factory : TS2</t>
    <phoneticPr fontId="2" type="noConversion"/>
  </si>
  <si>
    <t>[Information]</t>
  </si>
  <si>
    <t>ECOM</t>
    <phoneticPr fontId="2" type="noConversion"/>
  </si>
  <si>
    <t>Remarks</t>
  </si>
  <si>
    <t>Name</t>
  </si>
  <si>
    <t>TTL</t>
  </si>
  <si>
    <t>XL</t>
  </si>
  <si>
    <t>L</t>
  </si>
  <si>
    <t>M</t>
  </si>
  <si>
    <t>S</t>
  </si>
  <si>
    <t>XS</t>
  </si>
  <si>
    <t>Shp.
Quantity</t>
  </si>
  <si>
    <t>Ex-Fac
Date</t>
  </si>
  <si>
    <t>Packing</t>
  </si>
  <si>
    <t>Quantity</t>
  </si>
  <si>
    <t>U/P</t>
  </si>
  <si>
    <t>Color</t>
  </si>
  <si>
    <t>Trans
Mode</t>
  </si>
  <si>
    <t>Destination</t>
  </si>
  <si>
    <t>Style No</t>
  </si>
  <si>
    <t>Design No &amp; Sketch</t>
  </si>
  <si>
    <t>[ PO Recap ]</t>
  </si>
  <si>
    <t>Buyer : AERO</t>
    <phoneticPr fontId="2" type="noConversion"/>
  </si>
  <si>
    <t>U.S.A</t>
    <phoneticPr fontId="2" type="noConversion"/>
  </si>
  <si>
    <t>WARM STONE</t>
    <phoneticPr fontId="2" type="noConversion"/>
  </si>
  <si>
    <t>SSP_1</t>
  </si>
  <si>
    <t>REMARKS</t>
    <phoneticPr fontId="2" type="noConversion"/>
  </si>
  <si>
    <t>Multi_1</t>
  </si>
  <si>
    <t>ECOM</t>
    <phoneticPr fontId="2" type="noConversion"/>
  </si>
  <si>
    <t>INT0085080</t>
    <phoneticPr fontId="2" type="noConversion"/>
  </si>
  <si>
    <t>CREAM</t>
    <phoneticPr fontId="2" type="noConversion"/>
  </si>
  <si>
    <t>XXL</t>
    <phoneticPr fontId="2" type="noConversion"/>
  </si>
  <si>
    <t>INT0085083</t>
    <phoneticPr fontId="2" type="noConversion"/>
  </si>
  <si>
    <t>PROVENCE</t>
    <phoneticPr fontId="2" type="noConversion"/>
  </si>
  <si>
    <t>DARK BLACK</t>
    <phoneticPr fontId="2" type="noConversion"/>
  </si>
  <si>
    <t>22P025A-5</t>
    <phoneticPr fontId="2" type="noConversion"/>
  </si>
  <si>
    <t>CAYENNEE</t>
    <phoneticPr fontId="2" type="noConversion"/>
  </si>
  <si>
    <t>SSP_1</t>
    <phoneticPr fontId="2" type="noConversion"/>
  </si>
  <si>
    <t>Multi_1</t>
    <phoneticPr fontId="2" type="noConversion"/>
  </si>
  <si>
    <t>SHARP GREEN</t>
    <phoneticPr fontId="2" type="noConversion"/>
  </si>
  <si>
    <t>INT0085077</t>
    <phoneticPr fontId="2" type="noConversion"/>
  </si>
  <si>
    <t>PINK CARNATION</t>
    <phoneticPr fontId="2" type="noConversion"/>
  </si>
  <si>
    <t>ARUBA BLUE</t>
    <phoneticPr fontId="2" type="noConversion"/>
  </si>
  <si>
    <t>BURNT BRINK</t>
    <phoneticPr fontId="2" type="noConversion"/>
  </si>
  <si>
    <t>PLH RED</t>
    <phoneticPr fontId="2" type="noConversion"/>
  </si>
  <si>
    <t>CAYENNE</t>
    <phoneticPr fontId="2" type="noConversion"/>
  </si>
  <si>
    <t>INT0085086</t>
    <phoneticPr fontId="2" type="noConversion"/>
  </si>
  <si>
    <t>INT0085116</t>
    <phoneticPr fontId="2" type="noConversion"/>
  </si>
  <si>
    <t>INT0085119</t>
    <phoneticPr fontId="2" type="noConversion"/>
  </si>
  <si>
    <t>DEEP TAUPE</t>
    <phoneticPr fontId="2" type="noConversion"/>
  </si>
  <si>
    <t>INT0085120</t>
    <phoneticPr fontId="2" type="noConversion"/>
  </si>
  <si>
    <t>INT0085088</t>
    <phoneticPr fontId="2" type="noConversion"/>
  </si>
  <si>
    <t>INT0085118</t>
    <phoneticPr fontId="2" type="noConversion"/>
  </si>
  <si>
    <t>INT0085121</t>
    <phoneticPr fontId="2" type="noConversion"/>
  </si>
  <si>
    <t>INTERNATIONAL</t>
    <phoneticPr fontId="2" type="noConversion"/>
  </si>
  <si>
    <t>SAP PO</t>
    <phoneticPr fontId="2" type="noConversion"/>
  </si>
  <si>
    <t>BUYER Po.No</t>
    <phoneticPr fontId="2" type="noConversion"/>
  </si>
  <si>
    <t>PANAMA</t>
    <phoneticPr fontId="2" type="noConversion"/>
  </si>
  <si>
    <t>AMOUNT</t>
    <phoneticPr fontId="2" type="noConversion"/>
  </si>
  <si>
    <t>2022 SPR/SUM</t>
    <phoneticPr fontId="2" type="noConversion"/>
  </si>
  <si>
    <t>2:4:4:2:1</t>
    <phoneticPr fontId="2" type="noConversion"/>
  </si>
  <si>
    <t>under checking</t>
    <phoneticPr fontId="2" type="noConversion"/>
  </si>
  <si>
    <t>EX-FAC DATE</t>
    <phoneticPr fontId="2" type="noConversion"/>
  </si>
  <si>
    <t>EX-PORT DATE</t>
    <phoneticPr fontId="2" type="noConversion"/>
  </si>
  <si>
    <t>INDC DATE</t>
    <phoneticPr fontId="2" type="noConversion"/>
  </si>
  <si>
    <t>4500459026</t>
  </si>
  <si>
    <t>2)Sketch</t>
    <phoneticPr fontId="2" type="noConversion"/>
  </si>
  <si>
    <t>EX-FAC 
DATE</t>
    <phoneticPr fontId="2" type="noConversion"/>
  </si>
  <si>
    <t>EX-PORT 
DATE</t>
    <phoneticPr fontId="2" type="noConversion"/>
  </si>
  <si>
    <t>INDC 
DATE</t>
    <phoneticPr fontId="2" type="noConversion"/>
  </si>
  <si>
    <t>S/#8953</t>
    <phoneticPr fontId="2" type="noConversion"/>
  </si>
  <si>
    <t>S/#1792</t>
    <phoneticPr fontId="2" type="noConversion"/>
  </si>
  <si>
    <t>2:4:5:2:1</t>
    <phoneticPr fontId="2" type="noConversion"/>
  </si>
  <si>
    <t>4500459044</t>
  </si>
  <si>
    <t>1:2:3:1:1</t>
    <phoneticPr fontId="2" type="noConversion"/>
  </si>
  <si>
    <t>PWT Cancellation move to US order.</t>
    <phoneticPr fontId="2" type="noConversion"/>
  </si>
  <si>
    <t>Palestine</t>
    <phoneticPr fontId="2" type="noConversion"/>
  </si>
  <si>
    <t>G.TTL</t>
    <phoneticPr fontId="2" type="noConversion"/>
  </si>
  <si>
    <t>S/#1767</t>
    <phoneticPr fontId="2" type="noConversion"/>
  </si>
  <si>
    <t>2:3:3:1:1</t>
    <phoneticPr fontId="2" type="noConversion"/>
  </si>
  <si>
    <t>CAYENNEE</t>
  </si>
  <si>
    <t>S/#1788</t>
    <phoneticPr fontId="2" type="noConversion"/>
  </si>
  <si>
    <t>1:3:3:1:1</t>
    <phoneticPr fontId="2" type="noConversion"/>
  </si>
  <si>
    <t>CAYENNE</t>
  </si>
  <si>
    <t>ARUBA BLUE</t>
  </si>
  <si>
    <t>DEEP TAUPE</t>
  </si>
  <si>
    <t>S/#1784</t>
    <phoneticPr fontId="2" type="noConversion"/>
  </si>
  <si>
    <t xml:space="preserve">INTRENATIONAL </t>
    <phoneticPr fontId="2" type="noConversion"/>
  </si>
  <si>
    <t>PAMANA</t>
    <phoneticPr fontId="2" type="noConversion"/>
  </si>
  <si>
    <t>PALESTANE</t>
    <phoneticPr fontId="2" type="noConversion"/>
  </si>
  <si>
    <t>INTERNATIONAL</t>
  </si>
  <si>
    <t>S/#1794</t>
    <phoneticPr fontId="2" type="noConversion"/>
  </si>
  <si>
    <t>1:2:3:2:1</t>
    <phoneticPr fontId="2" type="noConversion"/>
  </si>
  <si>
    <t>S/#1780</t>
    <phoneticPr fontId="2" type="noConversion"/>
  </si>
  <si>
    <t>2)Sketch</t>
  </si>
  <si>
    <t>DATE : 2021-10-06</t>
    <phoneticPr fontId="2" type="noConversion"/>
  </si>
  <si>
    <t>INT0085078</t>
    <phoneticPr fontId="2" type="noConversion"/>
  </si>
  <si>
    <t>INT0085087</t>
    <phoneticPr fontId="2" type="noConversion"/>
  </si>
  <si>
    <t>INT0085117</t>
    <phoneticPr fontId="2" type="noConversion"/>
  </si>
  <si>
    <t>Multi_1</t>
    <phoneticPr fontId="2" type="noConversion"/>
  </si>
  <si>
    <t>1:2:3:1:1</t>
    <phoneticPr fontId="2" type="noConversion"/>
  </si>
  <si>
    <t>2:3:3:2:1</t>
    <phoneticPr fontId="2" type="noConversion"/>
  </si>
  <si>
    <t>INT0085957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</si>
</sst>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$]#,##0.0000"/>
    <numFmt numFmtId="177" formatCode="0000000000"/>
    <numFmt numFmtId="178" formatCode="\$#,##0.00"/>
    <numFmt numFmtId="179" formatCode="_-\$* #,##0.00_ ;_-\$* \-#,##0.00\ ;_-\$* &quot;-&quot;??_ ;_-@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sz val="8"/>
      <color rgb="FFFF0000"/>
      <name val="굴림"/>
      <family val="3"/>
      <charset val="129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sz val="8"/>
      <color theme="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top" wrapText="1"/>
      <protection locked="0"/>
    </xf>
  </cellStyleXfs>
  <cellXfs count="298">
    <xf numFmtId="0" fontId="0" fillId="0" borderId="0" xfId="0">
      <alignment vertical="center"/>
    </xf>
    <xf numFmtId="0" fontId="1" fillId="0" borderId="0" xfId="1" applyAlignment="1" applyProtection="1">
      <alignment horizontal="left" vertical="top"/>
    </xf>
    <xf numFmtId="0" fontId="3" fillId="0" borderId="0" xfId="1" applyFont="1" applyAlignment="1">
      <alignment horizontal="right" vertical="center"/>
      <protection locked="0"/>
    </xf>
    <xf numFmtId="3" fontId="4" fillId="2" borderId="1" xfId="1" applyNumberFormat="1" applyFont="1" applyFill="1" applyBorder="1" applyAlignment="1" applyProtection="1">
      <alignment horizontal="right" vertical="center"/>
    </xf>
    <xf numFmtId="0" fontId="4" fillId="2" borderId="1" xfId="1" applyFont="1" applyFill="1" applyBorder="1" applyAlignment="1" applyProtection="1">
      <alignment horizontal="center" vertical="center"/>
    </xf>
    <xf numFmtId="176" fontId="3" fillId="2" borderId="1" xfId="1" applyNumberFormat="1" applyFont="1" applyFill="1" applyBorder="1" applyAlignment="1" applyProtection="1">
      <alignment horizontal="righ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0" borderId="2" xfId="1" applyFont="1" applyBorder="1" applyAlignment="1" applyProtection="1">
      <alignment horizontal="left" vertical="top"/>
    </xf>
    <xf numFmtId="3" fontId="3" fillId="2" borderId="1" xfId="1" applyNumberFormat="1" applyFont="1" applyFill="1" applyBorder="1" applyAlignment="1" applyProtection="1">
      <alignment horizontal="right" vertical="center"/>
    </xf>
    <xf numFmtId="0" fontId="3" fillId="2" borderId="1" xfId="1" applyFont="1" applyFill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left" vertical="top"/>
    </xf>
    <xf numFmtId="3" fontId="3" fillId="3" borderId="1" xfId="1" applyNumberFormat="1" applyFont="1" applyFill="1" applyBorder="1" applyAlignment="1" applyProtection="1">
      <alignment horizontal="right" vertical="center"/>
    </xf>
    <xf numFmtId="0" fontId="3" fillId="3" borderId="1" xfId="1" applyFont="1" applyFill="1" applyBorder="1" applyAlignment="1" applyProtection="1">
      <alignment horizontal="center" vertical="center"/>
    </xf>
    <xf numFmtId="176" fontId="3" fillId="3" borderId="1" xfId="1" applyNumberFormat="1" applyFont="1" applyFill="1" applyBorder="1" applyAlignment="1" applyProtection="1">
      <alignment horizontal="right" vertical="center"/>
    </xf>
    <xf numFmtId="0" fontId="3" fillId="3" borderId="1" xfId="1" applyFont="1" applyFill="1" applyBorder="1" applyAlignment="1" applyProtection="1">
      <alignment horizontal="left" vertical="center"/>
    </xf>
    <xf numFmtId="3" fontId="3" fillId="4" borderId="1" xfId="1" applyNumberFormat="1" applyFont="1" applyFill="1" applyBorder="1" applyAlignment="1" applyProtection="1">
      <alignment horizontal="right" vertical="center"/>
    </xf>
    <xf numFmtId="0" fontId="3" fillId="4" borderId="1" xfId="1" applyFont="1" applyFill="1" applyBorder="1" applyAlignment="1" applyProtection="1">
      <alignment horizontal="center" vertical="center"/>
    </xf>
    <xf numFmtId="3" fontId="3" fillId="0" borderId="1" xfId="1" applyNumberFormat="1" applyFont="1" applyBorder="1" applyAlignment="1" applyProtection="1">
      <alignment horizontal="right" vertical="center"/>
    </xf>
    <xf numFmtId="0" fontId="3" fillId="0" borderId="1" xfId="1" applyFont="1" applyBorder="1" applyAlignment="1" applyProtection="1">
      <alignment horizontal="center" vertical="center"/>
    </xf>
    <xf numFmtId="176" fontId="3" fillId="0" borderId="1" xfId="1" applyNumberFormat="1" applyFont="1" applyBorder="1" applyAlignment="1" applyProtection="1">
      <alignment horizontal="right" vertical="center"/>
    </xf>
    <xf numFmtId="0" fontId="3" fillId="0" borderId="1" xfId="1" applyFont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left" vertical="top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left" vertical="center"/>
    </xf>
    <xf numFmtId="0" fontId="3" fillId="0" borderId="4" xfId="1" applyFont="1" applyFill="1" applyBorder="1" applyAlignment="1" applyProtection="1">
      <alignment horizontal="left" vertical="top"/>
    </xf>
    <xf numFmtId="0" fontId="3" fillId="0" borderId="1" xfId="1" applyFont="1" applyFill="1" applyBorder="1" applyAlignment="1" applyProtection="1">
      <alignment horizontal="left" vertical="center"/>
    </xf>
    <xf numFmtId="176" fontId="3" fillId="0" borderId="1" xfId="1" applyNumberFormat="1" applyFont="1" applyFill="1" applyBorder="1" applyAlignment="1" applyProtection="1">
      <alignment horizontal="right" vertical="center"/>
    </xf>
    <xf numFmtId="3" fontId="3" fillId="0" borderId="1" xfId="1" applyNumberFormat="1" applyFont="1" applyFill="1" applyBorder="1" applyAlignment="1" applyProtection="1">
      <alignment horizontal="right" vertical="center"/>
    </xf>
    <xf numFmtId="0" fontId="3" fillId="0" borderId="1" xfId="1" applyFont="1" applyFill="1" applyBorder="1" applyAlignment="1" applyProtection="1">
      <alignment horizontal="center" vertical="center"/>
    </xf>
    <xf numFmtId="0" fontId="1" fillId="0" borderId="0" xfId="1" applyFill="1" applyAlignment="1" applyProtection="1">
      <alignment horizontal="left" vertical="top"/>
    </xf>
    <xf numFmtId="0" fontId="3" fillId="0" borderId="1" xfId="1" applyFont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left" vertical="top"/>
    </xf>
    <xf numFmtId="0" fontId="4" fillId="2" borderId="1" xfId="1" applyFont="1" applyFill="1" applyBorder="1" applyAlignment="1" applyProtection="1">
      <alignment horizontal="center" vertical="center" wrapText="1"/>
    </xf>
    <xf numFmtId="0" fontId="1" fillId="0" borderId="0" xfId="1" applyAlignment="1">
      <alignment horizontal="left" vertical="top"/>
      <protection locked="0"/>
    </xf>
    <xf numFmtId="0" fontId="4" fillId="0" borderId="0" xfId="1" applyFont="1" applyAlignment="1" applyProtection="1">
      <alignment horizontal="center" vertical="center"/>
    </xf>
    <xf numFmtId="0" fontId="3" fillId="0" borderId="0" xfId="1" applyFont="1" applyAlignment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left" vertical="top"/>
    </xf>
    <xf numFmtId="0" fontId="3" fillId="0" borderId="3" xfId="1" applyFont="1" applyBorder="1" applyAlignment="1" applyProtection="1">
      <alignment horizontal="right" vertical="center"/>
    </xf>
    <xf numFmtId="0" fontId="3" fillId="0" borderId="3" xfId="1" applyFont="1" applyBorder="1" applyAlignment="1" applyProtection="1">
      <alignment horizontal="left" vertical="top"/>
    </xf>
    <xf numFmtId="0" fontId="3" fillId="2" borderId="1" xfId="1" applyFont="1" applyFill="1" applyBorder="1" applyAlignment="1" applyProtection="1">
      <alignment horizontal="center" vertical="center"/>
    </xf>
    <xf numFmtId="178" fontId="3" fillId="0" borderId="1" xfId="1" applyNumberFormat="1" applyFont="1" applyFill="1" applyBorder="1" applyAlignment="1" applyProtection="1">
      <alignment horizontal="right" vertical="center"/>
    </xf>
    <xf numFmtId="178" fontId="3" fillId="3" borderId="1" xfId="1" applyNumberFormat="1" applyFont="1" applyFill="1" applyBorder="1" applyAlignment="1" applyProtection="1">
      <alignment horizontal="right" vertical="center"/>
    </xf>
    <xf numFmtId="178" fontId="3" fillId="2" borderId="1" xfId="1" applyNumberFormat="1" applyFont="1" applyFill="1" applyBorder="1" applyAlignment="1" applyProtection="1">
      <alignment horizontal="right" vertical="center"/>
    </xf>
    <xf numFmtId="178" fontId="4" fillId="2" borderId="1" xfId="1" applyNumberFormat="1" applyFont="1" applyFill="1" applyBorder="1" applyAlignment="1" applyProtection="1">
      <alignment horizontal="right" vertical="center"/>
    </xf>
    <xf numFmtId="0" fontId="7" fillId="0" borderId="0" xfId="1" applyFont="1" applyAlignment="1" applyProtection="1">
      <alignment horizontal="left" vertical="center"/>
    </xf>
    <xf numFmtId="0" fontId="3" fillId="0" borderId="3" xfId="1" applyFont="1" applyBorder="1" applyAlignment="1" applyProtection="1">
      <alignment vertical="center"/>
    </xf>
    <xf numFmtId="0" fontId="1" fillId="0" borderId="6" xfId="1" applyBorder="1" applyAlignment="1">
      <alignment horizontal="left" vertical="top"/>
      <protection locked="0"/>
    </xf>
    <xf numFmtId="0" fontId="3" fillId="0" borderId="6" xfId="1" applyFont="1" applyBorder="1" applyAlignment="1">
      <alignment horizontal="right" vertical="center"/>
      <protection locked="0"/>
    </xf>
    <xf numFmtId="0" fontId="3" fillId="0" borderId="7" xfId="1" applyFont="1" applyBorder="1" applyAlignment="1">
      <alignment horizontal="right" vertical="center"/>
      <protection locked="0"/>
    </xf>
    <xf numFmtId="179" fontId="3" fillId="0" borderId="0" xfId="1" applyNumberFormat="1" applyFont="1" applyAlignment="1">
      <alignment horizontal="right" vertical="center"/>
      <protection locked="0"/>
    </xf>
    <xf numFmtId="0" fontId="4" fillId="2" borderId="8" xfId="1" applyFont="1" applyFill="1" applyBorder="1" applyAlignment="1" applyProtection="1">
      <alignment horizontal="center" vertical="center" wrapText="1"/>
    </xf>
    <xf numFmtId="179" fontId="4" fillId="2" borderId="8" xfId="1" applyNumberFormat="1" applyFont="1" applyFill="1" applyBorder="1" applyAlignment="1" applyProtection="1">
      <alignment horizontal="center" vertical="center" wrapText="1"/>
    </xf>
    <xf numFmtId="0" fontId="3" fillId="0" borderId="8" xfId="1" applyFont="1" applyBorder="1" applyAlignment="1" applyProtection="1">
      <alignment horizontal="left" vertical="center"/>
    </xf>
    <xf numFmtId="176" fontId="3" fillId="0" borderId="8" xfId="1" applyNumberFormat="1" applyFont="1" applyBorder="1" applyAlignment="1" applyProtection="1">
      <alignment horizontal="right" vertical="center"/>
    </xf>
    <xf numFmtId="3" fontId="3" fillId="0" borderId="8" xfId="1" applyNumberFormat="1" applyFont="1" applyBorder="1" applyAlignment="1" applyProtection="1">
      <alignment horizontal="right" vertical="center"/>
    </xf>
    <xf numFmtId="179" fontId="3" fillId="0" borderId="8" xfId="1" applyNumberFormat="1" applyFont="1" applyBorder="1" applyAlignment="1" applyProtection="1">
      <alignment horizontal="right" vertical="center"/>
    </xf>
    <xf numFmtId="0" fontId="3" fillId="0" borderId="8" xfId="1" applyFont="1" applyBorder="1" applyAlignment="1" applyProtection="1">
      <alignment horizontal="center" vertical="center"/>
    </xf>
    <xf numFmtId="0" fontId="3" fillId="3" borderId="8" xfId="1" applyFont="1" applyFill="1" applyBorder="1" applyAlignment="1" applyProtection="1">
      <alignment horizontal="left" vertical="center"/>
    </xf>
    <xf numFmtId="176" fontId="3" fillId="3" borderId="8" xfId="1" applyNumberFormat="1" applyFont="1" applyFill="1" applyBorder="1" applyAlignment="1" applyProtection="1">
      <alignment horizontal="right" vertical="center"/>
    </xf>
    <xf numFmtId="3" fontId="3" fillId="3" borderId="8" xfId="1" applyNumberFormat="1" applyFont="1" applyFill="1" applyBorder="1" applyAlignment="1" applyProtection="1">
      <alignment horizontal="right" vertical="center"/>
    </xf>
    <xf numFmtId="179" fontId="3" fillId="3" borderId="8" xfId="1" applyNumberFormat="1" applyFont="1" applyFill="1" applyBorder="1" applyAlignment="1" applyProtection="1">
      <alignment horizontal="right" vertical="center"/>
    </xf>
    <xf numFmtId="0" fontId="3" fillId="3" borderId="8" xfId="1" applyFont="1" applyFill="1" applyBorder="1" applyAlignment="1" applyProtection="1">
      <alignment horizontal="center" vertical="center"/>
    </xf>
    <xf numFmtId="179" fontId="3" fillId="3" borderId="8" xfId="1" applyNumberFormat="1" applyFont="1" applyFill="1" applyBorder="1" applyAlignment="1" applyProtection="1">
      <alignment horizontal="left" vertical="center"/>
    </xf>
    <xf numFmtId="3" fontId="3" fillId="4" borderId="8" xfId="1" applyNumberFormat="1" applyFont="1" applyFill="1" applyBorder="1" applyAlignment="1" applyProtection="1">
      <alignment horizontal="right" vertical="center"/>
    </xf>
    <xf numFmtId="179" fontId="3" fillId="4" borderId="8" xfId="1" applyNumberFormat="1" applyFont="1" applyFill="1" applyBorder="1" applyAlignment="1" applyProtection="1">
      <alignment horizontal="right" vertical="center"/>
    </xf>
    <xf numFmtId="0" fontId="3" fillId="4" borderId="8" xfId="1" applyFont="1" applyFill="1" applyBorder="1" applyAlignment="1" applyProtection="1">
      <alignment horizontal="center" vertical="center"/>
    </xf>
    <xf numFmtId="3" fontId="5" fillId="0" borderId="8" xfId="1" applyNumberFormat="1" applyFont="1" applyBorder="1" applyAlignment="1" applyProtection="1">
      <alignment horizontal="right" vertical="center"/>
    </xf>
    <xf numFmtId="179" fontId="5" fillId="0" borderId="8" xfId="1" applyNumberFormat="1" applyFont="1" applyBorder="1" applyAlignment="1" applyProtection="1">
      <alignment horizontal="right" vertical="center"/>
    </xf>
    <xf numFmtId="0" fontId="5" fillId="0" borderId="8" xfId="1" applyFont="1" applyBorder="1" applyAlignment="1" applyProtection="1">
      <alignment vertical="center"/>
    </xf>
    <xf numFmtId="0" fontId="1" fillId="0" borderId="8" xfId="1" applyBorder="1" applyAlignment="1" applyProtection="1">
      <alignment horizontal="left" vertical="top"/>
    </xf>
    <xf numFmtId="0" fontId="3" fillId="2" borderId="8" xfId="1" applyFont="1" applyFill="1" applyBorder="1" applyAlignment="1" applyProtection="1">
      <alignment horizontal="left" vertical="center"/>
    </xf>
    <xf numFmtId="176" fontId="3" fillId="2" borderId="8" xfId="1" applyNumberFormat="1" applyFont="1" applyFill="1" applyBorder="1" applyAlignment="1" applyProtection="1">
      <alignment horizontal="right" vertical="center"/>
    </xf>
    <xf numFmtId="3" fontId="3" fillId="2" borderId="8" xfId="1" applyNumberFormat="1" applyFont="1" applyFill="1" applyBorder="1" applyAlignment="1" applyProtection="1">
      <alignment horizontal="right" vertical="center"/>
    </xf>
    <xf numFmtId="179" fontId="3" fillId="2" borderId="8" xfId="1" applyNumberFormat="1" applyFont="1" applyFill="1" applyBorder="1" applyAlignment="1" applyProtection="1">
      <alignment horizontal="center" vertical="center"/>
    </xf>
    <xf numFmtId="3" fontId="4" fillId="2" borderId="8" xfId="1" applyNumberFormat="1" applyFont="1" applyFill="1" applyBorder="1" applyAlignment="1" applyProtection="1">
      <alignment horizontal="right" vertical="center"/>
    </xf>
    <xf numFmtId="179" fontId="4" fillId="2" borderId="8" xfId="1" applyNumberFormat="1" applyFont="1" applyFill="1" applyBorder="1" applyAlignment="1" applyProtection="1">
      <alignment horizontal="center" vertical="center"/>
    </xf>
    <xf numFmtId="0" fontId="1" fillId="0" borderId="3" xfId="1" applyBorder="1" applyAlignment="1">
      <alignment horizontal="left" vertical="top"/>
      <protection locked="0"/>
    </xf>
    <xf numFmtId="0" fontId="3" fillId="0" borderId="3" xfId="1" applyFont="1" applyBorder="1" applyAlignment="1">
      <alignment horizontal="right" vertical="center"/>
      <protection locked="0"/>
    </xf>
    <xf numFmtId="0" fontId="3" fillId="0" borderId="2" xfId="1" applyFont="1" applyBorder="1" applyAlignment="1">
      <alignment horizontal="right" vertical="center"/>
      <protection locked="0"/>
    </xf>
    <xf numFmtId="0" fontId="3" fillId="3" borderId="8" xfId="1" applyFont="1" applyFill="1" applyBorder="1" applyAlignment="1" applyProtection="1">
      <alignment horizontal="right" vertical="center"/>
    </xf>
    <xf numFmtId="0" fontId="3" fillId="2" borderId="8" xfId="1" applyFont="1" applyFill="1" applyBorder="1" applyAlignment="1" applyProtection="1">
      <alignment horizontal="center" vertical="center"/>
    </xf>
    <xf numFmtId="176" fontId="3" fillId="2" borderId="8" xfId="1" applyNumberFormat="1" applyFont="1" applyFill="1" applyBorder="1" applyAlignment="1" applyProtection="1">
      <alignment horizontal="left" vertical="center"/>
    </xf>
    <xf numFmtId="3" fontId="3" fillId="2" borderId="8" xfId="1" applyNumberFormat="1" applyFont="1" applyFill="1" applyBorder="1" applyAlignment="1" applyProtection="1">
      <alignment horizontal="center" vertical="center"/>
    </xf>
    <xf numFmtId="3" fontId="4" fillId="2" borderId="8" xfId="1" applyNumberFormat="1" applyFont="1" applyFill="1" applyBorder="1" applyAlignment="1" applyProtection="1">
      <alignment horizontal="center" vertical="center"/>
    </xf>
    <xf numFmtId="179" fontId="4" fillId="2" borderId="8" xfId="1" applyNumberFormat="1" applyFont="1" applyFill="1" applyBorder="1" applyAlignment="1" applyProtection="1">
      <alignment horizontal="right" vertical="center" wrapText="1"/>
    </xf>
    <xf numFmtId="0" fontId="3" fillId="0" borderId="8" xfId="1" applyFont="1" applyBorder="1" applyAlignment="1" applyProtection="1">
      <alignment vertical="center"/>
    </xf>
    <xf numFmtId="179" fontId="3" fillId="2" borderId="8" xfId="1" applyNumberFormat="1" applyFont="1" applyFill="1" applyBorder="1" applyAlignment="1" applyProtection="1">
      <alignment horizontal="right" vertical="center"/>
    </xf>
    <xf numFmtId="179" fontId="4" fillId="2" borderId="8" xfId="1" applyNumberFormat="1" applyFont="1" applyFill="1" applyBorder="1" applyAlignment="1" applyProtection="1">
      <alignment horizontal="right" vertical="center"/>
    </xf>
    <xf numFmtId="0" fontId="3" fillId="0" borderId="12" xfId="1" applyFont="1" applyBorder="1" applyAlignment="1" applyProtection="1">
      <alignment horizontal="left" vertical="top"/>
    </xf>
    <xf numFmtId="0" fontId="4" fillId="0" borderId="12" xfId="1" applyFont="1" applyBorder="1" applyAlignment="1" applyProtection="1">
      <alignment horizontal="center" vertical="center"/>
    </xf>
    <xf numFmtId="0" fontId="4" fillId="0" borderId="12" xfId="1" applyFont="1" applyBorder="1" applyAlignment="1" applyProtection="1">
      <alignment horizontal="left" vertical="center"/>
    </xf>
    <xf numFmtId="0" fontId="3" fillId="0" borderId="12" xfId="1" applyFont="1" applyBorder="1" applyAlignment="1" applyProtection="1">
      <alignment vertical="center"/>
    </xf>
    <xf numFmtId="0" fontId="1" fillId="0" borderId="12" xfId="1" applyBorder="1" applyAlignment="1">
      <alignment horizontal="left" vertical="top"/>
      <protection locked="0"/>
    </xf>
    <xf numFmtId="0" fontId="3" fillId="0" borderId="12" xfId="1" applyFont="1" applyBorder="1" applyAlignment="1">
      <alignment horizontal="right" vertical="center"/>
      <protection locked="0"/>
    </xf>
    <xf numFmtId="0" fontId="3" fillId="0" borderId="13" xfId="1" applyFont="1" applyBorder="1" applyAlignment="1">
      <alignment horizontal="right" vertical="center"/>
      <protection locked="0"/>
    </xf>
    <xf numFmtId="0" fontId="4" fillId="2" borderId="15" xfId="1" applyFont="1" applyFill="1" applyBorder="1" applyAlignment="1" applyProtection="1">
      <alignment horizontal="center" vertical="center" wrapText="1"/>
    </xf>
    <xf numFmtId="179" fontId="4" fillId="2" borderId="15" xfId="1" applyNumberFormat="1" applyFont="1" applyFill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left" vertical="center"/>
    </xf>
    <xf numFmtId="176" fontId="3" fillId="0" borderId="15" xfId="1" applyNumberFormat="1" applyFont="1" applyBorder="1" applyAlignment="1" applyProtection="1">
      <alignment horizontal="right" vertical="center"/>
    </xf>
    <xf numFmtId="3" fontId="3" fillId="0" borderId="15" xfId="1" applyNumberFormat="1" applyFont="1" applyBorder="1" applyAlignment="1" applyProtection="1">
      <alignment horizontal="right" vertical="center"/>
    </xf>
    <xf numFmtId="179" fontId="3" fillId="0" borderId="15" xfId="1" applyNumberFormat="1" applyFont="1" applyBorder="1" applyAlignment="1" applyProtection="1">
      <alignment horizontal="right" vertical="center"/>
    </xf>
    <xf numFmtId="0" fontId="3" fillId="0" borderId="15" xfId="1" applyFont="1" applyBorder="1" applyAlignment="1" applyProtection="1">
      <alignment horizontal="center" vertical="center"/>
    </xf>
    <xf numFmtId="3" fontId="3" fillId="0" borderId="15" xfId="1" applyNumberFormat="1" applyFont="1" applyBorder="1" applyAlignment="1" applyProtection="1">
      <alignment horizontal="center" vertical="center"/>
    </xf>
    <xf numFmtId="0" fontId="1" fillId="0" borderId="15" xfId="1" applyBorder="1" applyAlignment="1" applyProtection="1">
      <alignment horizontal="left" vertical="top"/>
    </xf>
    <xf numFmtId="0" fontId="3" fillId="3" borderId="15" xfId="1" applyFont="1" applyFill="1" applyBorder="1" applyAlignment="1" applyProtection="1">
      <alignment horizontal="left" vertical="center"/>
    </xf>
    <xf numFmtId="176" fontId="3" fillId="3" borderId="15" xfId="1" applyNumberFormat="1" applyFont="1" applyFill="1" applyBorder="1" applyAlignment="1" applyProtection="1">
      <alignment horizontal="right" vertical="center"/>
    </xf>
    <xf numFmtId="3" fontId="3" fillId="3" borderId="15" xfId="1" applyNumberFormat="1" applyFont="1" applyFill="1" applyBorder="1" applyAlignment="1" applyProtection="1">
      <alignment horizontal="right" vertical="center"/>
    </xf>
    <xf numFmtId="179" fontId="3" fillId="3" borderId="15" xfId="1" applyNumberFormat="1" applyFont="1" applyFill="1" applyBorder="1" applyAlignment="1" applyProtection="1">
      <alignment horizontal="right" vertical="center"/>
    </xf>
    <xf numFmtId="0" fontId="3" fillId="3" borderId="15" xfId="1" applyFont="1" applyFill="1" applyBorder="1" applyAlignment="1" applyProtection="1">
      <alignment horizontal="center" vertical="center"/>
    </xf>
    <xf numFmtId="3" fontId="3" fillId="3" borderId="15" xfId="1" applyNumberFormat="1" applyFont="1" applyFill="1" applyBorder="1" applyAlignment="1" applyProtection="1">
      <alignment horizontal="center" vertical="center"/>
    </xf>
    <xf numFmtId="0" fontId="1" fillId="0" borderId="15" xfId="1" applyBorder="1" applyAlignment="1" applyProtection="1">
      <alignment horizontal="center" vertical="top"/>
    </xf>
    <xf numFmtId="3" fontId="5" fillId="0" borderId="15" xfId="1" applyNumberFormat="1" applyFont="1" applyBorder="1" applyAlignment="1" applyProtection="1">
      <alignment horizontal="right" vertical="center"/>
    </xf>
    <xf numFmtId="179" fontId="5" fillId="0" borderId="15" xfId="1" applyNumberFormat="1" applyFont="1" applyBorder="1" applyAlignment="1" applyProtection="1">
      <alignment horizontal="right" vertical="center"/>
    </xf>
    <xf numFmtId="0" fontId="5" fillId="0" borderId="15" xfId="1" applyFont="1" applyBorder="1" applyAlignment="1" applyProtection="1">
      <alignment vertical="center"/>
    </xf>
    <xf numFmtId="179" fontId="3" fillId="3" borderId="15" xfId="1" applyNumberFormat="1" applyFont="1" applyFill="1" applyBorder="1" applyAlignment="1" applyProtection="1">
      <alignment horizontal="left" vertical="center"/>
    </xf>
    <xf numFmtId="3" fontId="3" fillId="4" borderId="15" xfId="1" applyNumberFormat="1" applyFont="1" applyFill="1" applyBorder="1" applyAlignment="1" applyProtection="1">
      <alignment horizontal="right" vertical="center"/>
    </xf>
    <xf numFmtId="179" fontId="3" fillId="4" borderId="15" xfId="1" applyNumberFormat="1" applyFont="1" applyFill="1" applyBorder="1" applyAlignment="1" applyProtection="1">
      <alignment horizontal="right" vertical="center"/>
    </xf>
    <xf numFmtId="3" fontId="3" fillId="4" borderId="15" xfId="1" applyNumberFormat="1" applyFont="1" applyFill="1" applyBorder="1" applyAlignment="1" applyProtection="1">
      <alignment horizontal="center" vertical="center"/>
    </xf>
    <xf numFmtId="0" fontId="3" fillId="2" borderId="15" xfId="1" applyFont="1" applyFill="1" applyBorder="1" applyAlignment="1" applyProtection="1">
      <alignment horizontal="left" vertical="center"/>
    </xf>
    <xf numFmtId="176" fontId="3" fillId="2" borderId="15" xfId="1" applyNumberFormat="1" applyFont="1" applyFill="1" applyBorder="1" applyAlignment="1" applyProtection="1">
      <alignment horizontal="right" vertical="center"/>
    </xf>
    <xf numFmtId="3" fontId="3" fillId="2" borderId="15" xfId="1" applyNumberFormat="1" applyFont="1" applyFill="1" applyBorder="1" applyAlignment="1" applyProtection="1">
      <alignment horizontal="right" vertical="center"/>
    </xf>
    <xf numFmtId="179" fontId="3" fillId="2" borderId="15" xfId="1" applyNumberFormat="1" applyFont="1" applyFill="1" applyBorder="1" applyAlignment="1" applyProtection="1">
      <alignment horizontal="center" vertical="center"/>
    </xf>
    <xf numFmtId="0" fontId="3" fillId="2" borderId="15" xfId="1" applyFont="1" applyFill="1" applyBorder="1" applyAlignment="1" applyProtection="1">
      <alignment horizontal="center" vertical="center"/>
    </xf>
    <xf numFmtId="3" fontId="4" fillId="2" borderId="15" xfId="1" applyNumberFormat="1" applyFont="1" applyFill="1" applyBorder="1" applyAlignment="1" applyProtection="1">
      <alignment horizontal="right" vertical="center"/>
    </xf>
    <xf numFmtId="179" fontId="4" fillId="2" borderId="15" xfId="1" applyNumberFormat="1" applyFont="1" applyFill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vertical="top"/>
    </xf>
    <xf numFmtId="0" fontId="3" fillId="0" borderId="18" xfId="1" applyFont="1" applyFill="1" applyBorder="1" applyAlignment="1" applyProtection="1">
      <alignment horizontal="left" vertical="top"/>
    </xf>
    <xf numFmtId="0" fontId="4" fillId="0" borderId="6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left" vertical="center"/>
    </xf>
    <xf numFmtId="0" fontId="3" fillId="0" borderId="6" xfId="1" applyFont="1" applyBorder="1" applyAlignment="1" applyProtection="1">
      <alignment horizontal="left" vertical="top"/>
    </xf>
    <xf numFmtId="0" fontId="3" fillId="0" borderId="6" xfId="1" applyFont="1" applyFill="1" applyBorder="1" applyAlignment="1" applyProtection="1">
      <alignment horizontal="left" vertical="top"/>
    </xf>
    <xf numFmtId="0" fontId="3" fillId="0" borderId="6" xfId="1" applyFont="1" applyBorder="1" applyAlignment="1" applyProtection="1">
      <alignment vertical="center"/>
    </xf>
    <xf numFmtId="0" fontId="3" fillId="2" borderId="2" xfId="1" applyFont="1" applyFill="1" applyBorder="1" applyAlignment="1" applyProtection="1">
      <alignment horizontal="center" vertical="center"/>
    </xf>
    <xf numFmtId="0" fontId="3" fillId="0" borderId="18" xfId="1" applyFont="1" applyBorder="1" applyAlignment="1" applyProtection="1">
      <alignment horizontal="left" vertical="top"/>
    </xf>
    <xf numFmtId="0" fontId="4" fillId="2" borderId="14" xfId="1" applyFont="1" applyFill="1" applyBorder="1" applyAlignment="1" applyProtection="1">
      <alignment horizontal="center" vertical="center" wrapText="1"/>
    </xf>
    <xf numFmtId="179" fontId="4" fillId="2" borderId="14" xfId="1" applyNumberFormat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left" vertical="center"/>
    </xf>
    <xf numFmtId="176" fontId="3" fillId="2" borderId="21" xfId="1" applyNumberFormat="1" applyFont="1" applyFill="1" applyBorder="1" applyAlignment="1" applyProtection="1">
      <alignment horizontal="right" vertical="center"/>
    </xf>
    <xf numFmtId="3" fontId="3" fillId="2" borderId="21" xfId="1" applyNumberFormat="1" applyFont="1" applyFill="1" applyBorder="1" applyAlignment="1" applyProtection="1">
      <alignment horizontal="right" vertical="center"/>
    </xf>
    <xf numFmtId="179" fontId="3" fillId="2" borderId="21" xfId="1" applyNumberFormat="1" applyFont="1" applyFill="1" applyBorder="1" applyAlignment="1" applyProtection="1">
      <alignment horizontal="center" vertical="center"/>
    </xf>
    <xf numFmtId="0" fontId="3" fillId="0" borderId="23" xfId="1" applyFont="1" applyBorder="1" applyAlignment="1" applyProtection="1">
      <alignment horizontal="center" vertical="center"/>
    </xf>
    <xf numFmtId="0" fontId="3" fillId="3" borderId="23" xfId="1" applyFont="1" applyFill="1" applyBorder="1" applyAlignment="1" applyProtection="1">
      <alignment horizontal="center" vertical="center"/>
    </xf>
    <xf numFmtId="0" fontId="3" fillId="3" borderId="23" xfId="1" applyFont="1" applyFill="1" applyBorder="1" applyAlignment="1" applyProtection="1">
      <alignment horizontal="left" vertical="center"/>
    </xf>
    <xf numFmtId="0" fontId="4" fillId="2" borderId="14" xfId="1" applyFont="1" applyFill="1" applyBorder="1" applyAlignment="1" applyProtection="1">
      <alignment horizontal="right" vertical="center" wrapText="1"/>
    </xf>
    <xf numFmtId="176" fontId="3" fillId="0" borderId="22" xfId="1" applyNumberFormat="1" applyFont="1" applyBorder="1" applyAlignment="1" applyProtection="1">
      <alignment horizontal="right" vertical="center"/>
    </xf>
    <xf numFmtId="176" fontId="3" fillId="3" borderId="22" xfId="1" applyNumberFormat="1" applyFont="1" applyFill="1" applyBorder="1" applyAlignment="1" applyProtection="1">
      <alignment horizontal="right" vertical="center"/>
    </xf>
    <xf numFmtId="0" fontId="3" fillId="3" borderId="22" xfId="1" applyFont="1" applyFill="1" applyBorder="1" applyAlignment="1" applyProtection="1">
      <alignment horizontal="left" vertical="center"/>
    </xf>
    <xf numFmtId="179" fontId="3" fillId="0" borderId="23" xfId="1" applyNumberFormat="1" applyFont="1" applyBorder="1" applyAlignment="1" applyProtection="1">
      <alignment horizontal="right" vertical="center"/>
    </xf>
    <xf numFmtId="179" fontId="3" fillId="3" borderId="23" xfId="1" applyNumberFormat="1" applyFont="1" applyFill="1" applyBorder="1" applyAlignment="1" applyProtection="1">
      <alignment horizontal="right" vertical="center"/>
    </xf>
    <xf numFmtId="179" fontId="5" fillId="0" borderId="23" xfId="1" applyNumberFormat="1" applyFont="1" applyBorder="1" applyAlignment="1" applyProtection="1">
      <alignment horizontal="right" vertical="center"/>
    </xf>
    <xf numFmtId="179" fontId="3" fillId="4" borderId="23" xfId="1" applyNumberFormat="1" applyFont="1" applyFill="1" applyBorder="1" applyAlignment="1" applyProtection="1">
      <alignment horizontal="right" vertical="center"/>
    </xf>
    <xf numFmtId="179" fontId="5" fillId="4" borderId="23" xfId="1" applyNumberFormat="1" applyFont="1" applyFill="1" applyBorder="1" applyAlignment="1" applyProtection="1">
      <alignment horizontal="right" vertical="center"/>
    </xf>
    <xf numFmtId="0" fontId="3" fillId="2" borderId="26" xfId="1" applyFont="1" applyFill="1" applyBorder="1" applyAlignment="1" applyProtection="1">
      <alignment horizontal="left" vertical="center"/>
    </xf>
    <xf numFmtId="176" fontId="3" fillId="2" borderId="26" xfId="1" applyNumberFormat="1" applyFont="1" applyFill="1" applyBorder="1" applyAlignment="1" applyProtection="1">
      <alignment horizontal="right" vertical="center"/>
    </xf>
    <xf numFmtId="3" fontId="3" fillId="2" borderId="26" xfId="1" applyNumberFormat="1" applyFont="1" applyFill="1" applyBorder="1" applyAlignment="1" applyProtection="1">
      <alignment horizontal="right" vertical="center"/>
    </xf>
    <xf numFmtId="178" fontId="3" fillId="2" borderId="26" xfId="1" applyNumberFormat="1" applyFont="1" applyFill="1" applyBorder="1" applyAlignment="1" applyProtection="1">
      <alignment horizontal="right" vertical="center"/>
    </xf>
    <xf numFmtId="0" fontId="3" fillId="2" borderId="26" xfId="1" applyFont="1" applyFill="1" applyBorder="1" applyAlignment="1" applyProtection="1">
      <alignment horizontal="center" vertical="center"/>
    </xf>
    <xf numFmtId="3" fontId="4" fillId="2" borderId="26" xfId="1" applyNumberFormat="1" applyFont="1" applyFill="1" applyBorder="1" applyAlignment="1" applyProtection="1">
      <alignment horizontal="right" vertical="center"/>
    </xf>
    <xf numFmtId="178" fontId="4" fillId="2" borderId="26" xfId="1" applyNumberFormat="1" applyFont="1" applyFill="1" applyBorder="1" applyAlignment="1" applyProtection="1">
      <alignment horizontal="right" vertical="center"/>
    </xf>
    <xf numFmtId="0" fontId="3" fillId="2" borderId="27" xfId="1" applyFont="1" applyFill="1" applyBorder="1" applyAlignment="1" applyProtection="1">
      <alignment horizontal="left" vertical="center"/>
    </xf>
    <xf numFmtId="176" fontId="3" fillId="2" borderId="27" xfId="1" applyNumberFormat="1" applyFont="1" applyFill="1" applyBorder="1" applyAlignment="1" applyProtection="1">
      <alignment horizontal="right" vertical="center"/>
    </xf>
    <xf numFmtId="3" fontId="3" fillId="2" borderId="27" xfId="1" applyNumberFormat="1" applyFont="1" applyFill="1" applyBorder="1" applyAlignment="1" applyProtection="1">
      <alignment horizontal="right" vertical="center"/>
    </xf>
    <xf numFmtId="178" fontId="3" fillId="2" borderId="27" xfId="1" applyNumberFormat="1" applyFont="1" applyFill="1" applyBorder="1" applyAlignment="1" applyProtection="1">
      <alignment horizontal="right" vertical="center"/>
    </xf>
    <xf numFmtId="0" fontId="3" fillId="2" borderId="27" xfId="1" applyFont="1" applyFill="1" applyBorder="1" applyAlignment="1" applyProtection="1">
      <alignment horizontal="center" vertical="center"/>
    </xf>
    <xf numFmtId="0" fontId="4" fillId="2" borderId="24" xfId="1" applyFont="1" applyFill="1" applyBorder="1" applyAlignment="1" applyProtection="1">
      <alignment horizontal="center" vertical="center" wrapText="1"/>
    </xf>
    <xf numFmtId="0" fontId="3" fillId="0" borderId="24" xfId="1" applyFont="1" applyFill="1" applyBorder="1" applyAlignment="1" applyProtection="1">
      <alignment horizontal="left" vertical="center"/>
    </xf>
    <xf numFmtId="176" fontId="3" fillId="0" borderId="24" xfId="1" applyNumberFormat="1" applyFont="1" applyFill="1" applyBorder="1" applyAlignment="1" applyProtection="1">
      <alignment horizontal="right" vertical="center"/>
    </xf>
    <xf numFmtId="3" fontId="3" fillId="0" borderId="24" xfId="1" applyNumberFormat="1" applyFont="1" applyFill="1" applyBorder="1" applyAlignment="1" applyProtection="1">
      <alignment horizontal="right" vertical="center"/>
    </xf>
    <xf numFmtId="178" fontId="3" fillId="0" borderId="24" xfId="1" applyNumberFormat="1" applyFont="1" applyFill="1" applyBorder="1" applyAlignment="1" applyProtection="1">
      <alignment horizontal="right" vertical="center"/>
    </xf>
    <xf numFmtId="0" fontId="3" fillId="0" borderId="24" xfId="1" applyFont="1" applyFill="1" applyBorder="1" applyAlignment="1" applyProtection="1">
      <alignment horizontal="center" vertical="center"/>
    </xf>
    <xf numFmtId="0" fontId="3" fillId="3" borderId="24" xfId="1" applyFont="1" applyFill="1" applyBorder="1" applyAlignment="1" applyProtection="1">
      <alignment horizontal="left" vertical="center"/>
    </xf>
    <xf numFmtId="176" fontId="3" fillId="3" borderId="24" xfId="1" applyNumberFormat="1" applyFont="1" applyFill="1" applyBorder="1" applyAlignment="1" applyProtection="1">
      <alignment horizontal="right" vertical="center"/>
    </xf>
    <xf numFmtId="3" fontId="3" fillId="3" borderId="24" xfId="1" applyNumberFormat="1" applyFont="1" applyFill="1" applyBorder="1" applyAlignment="1" applyProtection="1">
      <alignment horizontal="right" vertical="center"/>
    </xf>
    <xf numFmtId="178" fontId="3" fillId="3" borderId="24" xfId="1" applyNumberFormat="1" applyFont="1" applyFill="1" applyBorder="1" applyAlignment="1" applyProtection="1">
      <alignment horizontal="right" vertical="center"/>
    </xf>
    <xf numFmtId="0" fontId="3" fillId="3" borderId="24" xfId="1" applyFont="1" applyFill="1" applyBorder="1" applyAlignment="1" applyProtection="1">
      <alignment horizontal="center" vertical="center"/>
    </xf>
    <xf numFmtId="3" fontId="3" fillId="0" borderId="24" xfId="1" applyNumberFormat="1" applyFont="1" applyBorder="1" applyAlignment="1" applyProtection="1">
      <alignment horizontal="right" vertical="center"/>
    </xf>
    <xf numFmtId="0" fontId="3" fillId="0" borderId="24" xfId="1" applyFont="1" applyBorder="1" applyAlignment="1" applyProtection="1">
      <alignment horizontal="center" vertical="center"/>
    </xf>
    <xf numFmtId="0" fontId="3" fillId="3" borderId="24" xfId="1" applyFont="1" applyFill="1" applyBorder="1" applyAlignment="1" applyProtection="1">
      <alignment horizontal="right" vertical="center"/>
    </xf>
    <xf numFmtId="0" fontId="3" fillId="0" borderId="24" xfId="1" applyFont="1" applyBorder="1" applyAlignment="1" applyProtection="1">
      <alignment horizontal="left" vertical="center"/>
    </xf>
    <xf numFmtId="176" fontId="3" fillId="0" borderId="24" xfId="1" applyNumberFormat="1" applyFont="1" applyBorder="1" applyAlignment="1" applyProtection="1">
      <alignment horizontal="right" vertical="center"/>
    </xf>
    <xf numFmtId="3" fontId="3" fillId="4" borderId="24" xfId="1" applyNumberFormat="1" applyFont="1" applyFill="1" applyBorder="1" applyAlignment="1" applyProtection="1">
      <alignment horizontal="right" vertical="center"/>
    </xf>
    <xf numFmtId="0" fontId="3" fillId="4" borderId="24" xfId="1" applyFont="1" applyFill="1" applyBorder="1" applyAlignment="1" applyProtection="1">
      <alignment horizontal="center" vertical="center"/>
    </xf>
    <xf numFmtId="0" fontId="5" fillId="0" borderId="24" xfId="1" applyFont="1" applyBorder="1" applyAlignment="1" applyProtection="1">
      <alignment horizontal="left" vertical="center"/>
    </xf>
    <xf numFmtId="176" fontId="5" fillId="0" borderId="24" xfId="1" applyNumberFormat="1" applyFont="1" applyBorder="1" applyAlignment="1" applyProtection="1">
      <alignment horizontal="right" vertical="center"/>
    </xf>
    <xf numFmtId="3" fontId="5" fillId="0" borderId="24" xfId="1" applyNumberFormat="1" applyFont="1" applyBorder="1" applyAlignment="1" applyProtection="1">
      <alignment horizontal="right" vertical="center"/>
    </xf>
    <xf numFmtId="178" fontId="5" fillId="0" borderId="24" xfId="1" applyNumberFormat="1" applyFont="1" applyFill="1" applyBorder="1" applyAlignment="1" applyProtection="1">
      <alignment horizontal="right" vertical="center"/>
    </xf>
    <xf numFmtId="0" fontId="5" fillId="0" borderId="24" xfId="1" applyFont="1" applyBorder="1" applyAlignment="1" applyProtection="1">
      <alignment vertical="center"/>
    </xf>
    <xf numFmtId="0" fontId="3" fillId="0" borderId="24" xfId="1" applyFont="1" applyBorder="1" applyAlignment="1" applyProtection="1">
      <alignment vertical="center"/>
    </xf>
    <xf numFmtId="0" fontId="3" fillId="0" borderId="24" xfId="1" applyFont="1" applyBorder="1" applyAlignment="1">
      <alignment horizontal="right" vertical="center"/>
      <protection locked="0"/>
    </xf>
    <xf numFmtId="0" fontId="3" fillId="0" borderId="24" xfId="1" applyFont="1" applyBorder="1" applyAlignment="1">
      <alignment horizontal="center" vertical="center"/>
      <protection locked="0"/>
    </xf>
    <xf numFmtId="179" fontId="3" fillId="0" borderId="24" xfId="1" applyNumberFormat="1" applyFont="1" applyBorder="1" applyAlignment="1" applyProtection="1">
      <alignment horizontal="right" vertical="center"/>
    </xf>
    <xf numFmtId="179" fontId="3" fillId="3" borderId="24" xfId="1" applyNumberFormat="1" applyFont="1" applyFill="1" applyBorder="1" applyAlignment="1" applyProtection="1">
      <alignment horizontal="right" vertical="center"/>
    </xf>
    <xf numFmtId="3" fontId="3" fillId="3" borderId="24" xfId="1" applyNumberFormat="1" applyFont="1" applyFill="1" applyBorder="1" applyAlignment="1" applyProtection="1">
      <alignment horizontal="left" vertical="center"/>
    </xf>
    <xf numFmtId="179" fontId="3" fillId="3" borderId="24" xfId="1" applyNumberFormat="1" applyFont="1" applyFill="1" applyBorder="1" applyAlignment="1" applyProtection="1">
      <alignment horizontal="left" vertical="center"/>
    </xf>
    <xf numFmtId="179" fontId="3" fillId="4" borderId="24" xfId="1" applyNumberFormat="1" applyFont="1" applyFill="1" applyBorder="1" applyAlignment="1" applyProtection="1">
      <alignment horizontal="right" vertical="center"/>
    </xf>
    <xf numFmtId="179" fontId="5" fillId="0" borderId="24" xfId="1" applyNumberFormat="1" applyFont="1" applyBorder="1" applyAlignment="1" applyProtection="1">
      <alignment horizontal="right" vertical="center"/>
    </xf>
    <xf numFmtId="0" fontId="1" fillId="0" borderId="24" xfId="1" applyBorder="1" applyAlignment="1" applyProtection="1">
      <alignment horizontal="left" vertical="top"/>
    </xf>
    <xf numFmtId="176" fontId="3" fillId="2" borderId="22" xfId="1" applyNumberFormat="1" applyFont="1" applyFill="1" applyBorder="1" applyAlignment="1" applyProtection="1">
      <alignment horizontal="right" vertical="center"/>
    </xf>
    <xf numFmtId="179" fontId="3" fillId="2" borderId="23" xfId="1" applyNumberFormat="1" applyFont="1" applyFill="1" applyBorder="1" applyAlignment="1" applyProtection="1">
      <alignment horizontal="right" vertical="center"/>
    </xf>
    <xf numFmtId="3" fontId="5" fillId="4" borderId="24" xfId="1" applyNumberFormat="1" applyFont="1" applyFill="1" applyBorder="1" applyAlignment="1" applyProtection="1">
      <alignment horizontal="right" vertical="center"/>
    </xf>
    <xf numFmtId="3" fontId="3" fillId="2" borderId="24" xfId="1" applyNumberFormat="1" applyFont="1" applyFill="1" applyBorder="1" applyAlignment="1" applyProtection="1">
      <alignment horizontal="right" vertical="center"/>
    </xf>
    <xf numFmtId="3" fontId="3" fillId="5" borderId="24" xfId="1" applyNumberFormat="1" applyFont="1" applyFill="1" applyBorder="1" applyAlignment="1" applyProtection="1">
      <alignment horizontal="right" vertical="center"/>
    </xf>
    <xf numFmtId="0" fontId="8" fillId="0" borderId="24" xfId="1" applyFont="1" applyFill="1" applyBorder="1" applyAlignment="1" applyProtection="1">
      <alignment horizontal="center" vertical="center"/>
    </xf>
    <xf numFmtId="0" fontId="8" fillId="5" borderId="24" xfId="1" applyFont="1" applyFill="1" applyBorder="1" applyAlignment="1" applyProtection="1">
      <alignment horizontal="center" vertical="center"/>
    </xf>
    <xf numFmtId="0" fontId="8" fillId="0" borderId="28" xfId="1" applyFont="1" applyFill="1" applyBorder="1" applyAlignment="1" applyProtection="1">
      <alignment horizontal="center" vertical="center"/>
    </xf>
    <xf numFmtId="0" fontId="3" fillId="0" borderId="28" xfId="1" applyFont="1" applyBorder="1" applyAlignment="1" applyProtection="1">
      <alignment vertical="center"/>
    </xf>
    <xf numFmtId="3" fontId="3" fillId="3" borderId="28" xfId="1" applyNumberFormat="1" applyFont="1" applyFill="1" applyBorder="1" applyAlignment="1" applyProtection="1">
      <alignment horizontal="right" vertical="center"/>
    </xf>
    <xf numFmtId="0" fontId="3" fillId="0" borderId="28" xfId="1" applyFont="1" applyBorder="1" applyAlignment="1">
      <alignment horizontal="right" vertical="center"/>
      <protection locked="0"/>
    </xf>
    <xf numFmtId="0" fontId="3" fillId="0" borderId="0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right" vertical="center"/>
    </xf>
    <xf numFmtId="0" fontId="8" fillId="0" borderId="0" xfId="1" applyFont="1" applyFill="1" applyBorder="1" applyAlignment="1" applyProtection="1">
      <alignment vertical="center"/>
    </xf>
    <xf numFmtId="3" fontId="3" fillId="4" borderId="28" xfId="1" applyNumberFormat="1" applyFont="1" applyFill="1" applyBorder="1" applyAlignment="1" applyProtection="1">
      <alignment horizontal="right" vertical="center"/>
    </xf>
    <xf numFmtId="3" fontId="3" fillId="0" borderId="28" xfId="1" applyNumberFormat="1" applyFont="1" applyFill="1" applyBorder="1" applyAlignment="1" applyProtection="1">
      <alignment horizontal="right" vertical="center"/>
    </xf>
    <xf numFmtId="3" fontId="3" fillId="0" borderId="28" xfId="1" applyNumberFormat="1" applyFont="1" applyBorder="1" applyAlignment="1" applyProtection="1">
      <alignment horizontal="right" vertical="center"/>
    </xf>
    <xf numFmtId="0" fontId="3" fillId="3" borderId="28" xfId="1" applyFont="1" applyFill="1" applyBorder="1" applyAlignment="1" applyProtection="1">
      <alignment horizontal="center" vertical="center"/>
    </xf>
    <xf numFmtId="0" fontId="3" fillId="2" borderId="29" xfId="1" applyFont="1" applyFill="1" applyBorder="1" applyAlignment="1" applyProtection="1">
      <alignment horizontal="center" vertical="center"/>
    </xf>
    <xf numFmtId="176" fontId="3" fillId="6" borderId="22" xfId="1" applyNumberFormat="1" applyFont="1" applyFill="1" applyBorder="1" applyAlignment="1" applyProtection="1">
      <alignment horizontal="right" vertical="center"/>
    </xf>
    <xf numFmtId="177" fontId="3" fillId="0" borderId="1" xfId="1" applyNumberFormat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center" vertical="center"/>
    </xf>
    <xf numFmtId="0" fontId="3" fillId="0" borderId="2" xfId="1" applyFont="1" applyBorder="1" applyAlignment="1" applyProtection="1">
      <alignment horizontal="center" vertical="center"/>
    </xf>
    <xf numFmtId="177" fontId="3" fillId="0" borderId="4" xfId="1" applyNumberFormat="1" applyFont="1" applyFill="1" applyBorder="1" applyAlignment="1" applyProtection="1">
      <alignment horizontal="center" vertical="center"/>
    </xf>
    <xf numFmtId="177" fontId="3" fillId="0" borderId="2" xfId="1" applyNumberFormat="1" applyFont="1" applyFill="1" applyBorder="1" applyAlignment="1" applyProtection="1">
      <alignment horizontal="center" vertical="center"/>
    </xf>
    <xf numFmtId="177" fontId="3" fillId="0" borderId="4" xfId="1" applyNumberFormat="1" applyFont="1" applyBorder="1" applyAlignment="1" applyProtection="1">
      <alignment horizontal="center" vertical="center"/>
    </xf>
    <xf numFmtId="177" fontId="3" fillId="0" borderId="2" xfId="1" applyNumberFormat="1" applyFont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 wrapText="1"/>
    </xf>
    <xf numFmtId="14" fontId="3" fillId="0" borderId="4" xfId="1" applyNumberFormat="1" applyFont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left" vertical="center"/>
    </xf>
    <xf numFmtId="177" fontId="3" fillId="0" borderId="1" xfId="1" applyNumberFormat="1" applyFont="1" applyFill="1" applyBorder="1" applyAlignment="1" applyProtection="1">
      <alignment horizontal="center" vertical="center"/>
    </xf>
    <xf numFmtId="14" fontId="3" fillId="0" borderId="4" xfId="1" applyNumberFormat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right" vertical="center"/>
    </xf>
    <xf numFmtId="0" fontId="3" fillId="0" borderId="4" xfId="1" applyFont="1" applyFill="1" applyBorder="1" applyAlignment="1" applyProtection="1">
      <alignment horizontal="center" vertical="center"/>
    </xf>
    <xf numFmtId="0" fontId="6" fillId="0" borderId="0" xfId="1" applyFont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right" vertical="center"/>
    </xf>
    <xf numFmtId="0" fontId="4" fillId="2" borderId="25" xfId="1" applyFont="1" applyFill="1" applyBorder="1" applyAlignment="1" applyProtection="1">
      <alignment horizontal="center" vertical="center" wrapText="1"/>
    </xf>
    <xf numFmtId="0" fontId="4" fillId="2" borderId="24" xfId="1" applyFont="1" applyFill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right" vertical="center"/>
    </xf>
    <xf numFmtId="0" fontId="3" fillId="0" borderId="24" xfId="1" applyFont="1" applyBorder="1" applyAlignment="1" applyProtection="1">
      <alignment horizontal="center" vertical="center"/>
    </xf>
    <xf numFmtId="0" fontId="1" fillId="0" borderId="24" xfId="1" applyFill="1" applyBorder="1" applyAlignment="1" applyProtection="1">
      <alignment horizontal="center" vertical="center"/>
    </xf>
    <xf numFmtId="177" fontId="3" fillId="0" borderId="24" xfId="1" applyNumberFormat="1" applyFont="1" applyBorder="1" applyAlignment="1" applyProtection="1">
      <alignment horizontal="center" vertical="center"/>
    </xf>
    <xf numFmtId="14" fontId="3" fillId="0" borderId="24" xfId="1" applyNumberFormat="1" applyFont="1" applyBorder="1" applyAlignment="1" applyProtection="1">
      <alignment horizontal="center" vertical="center"/>
    </xf>
    <xf numFmtId="177" fontId="3" fillId="0" borderId="24" xfId="1" applyNumberFormat="1" applyFont="1" applyFill="1" applyBorder="1" applyAlignment="1" applyProtection="1">
      <alignment horizontal="center" vertical="center"/>
    </xf>
    <xf numFmtId="0" fontId="3" fillId="0" borderId="24" xfId="1" applyFont="1" applyFill="1" applyBorder="1" applyAlignment="1" applyProtection="1">
      <alignment horizontal="center" vertical="center"/>
    </xf>
    <xf numFmtId="0" fontId="3" fillId="2" borderId="27" xfId="1" applyFont="1" applyFill="1" applyBorder="1" applyAlignment="1" applyProtection="1">
      <alignment horizontal="center" vertical="center"/>
    </xf>
    <xf numFmtId="0" fontId="3" fillId="2" borderId="26" xfId="1" applyFont="1" applyFill="1" applyBorder="1" applyAlignment="1" applyProtection="1">
      <alignment horizontal="center" vertical="center"/>
    </xf>
    <xf numFmtId="0" fontId="3" fillId="5" borderId="24" xfId="1" applyFont="1" applyFill="1" applyBorder="1" applyAlignment="1" applyProtection="1">
      <alignment horizontal="center" vertical="center"/>
    </xf>
    <xf numFmtId="0" fontId="5" fillId="0" borderId="24" xfId="1" applyFont="1" applyBorder="1" applyAlignment="1" applyProtection="1">
      <alignment horizontal="center" vertical="center"/>
    </xf>
    <xf numFmtId="0" fontId="4" fillId="2" borderId="9" xfId="1" applyFont="1" applyFill="1" applyBorder="1" applyAlignment="1" applyProtection="1">
      <alignment horizontal="center" vertical="center" wrapText="1"/>
    </xf>
    <xf numFmtId="0" fontId="4" fillId="2" borderId="19" xfId="1" applyFont="1" applyFill="1" applyBorder="1" applyAlignment="1" applyProtection="1">
      <alignment horizontal="center" vertical="center" wrapText="1"/>
    </xf>
    <xf numFmtId="0" fontId="4" fillId="2" borderId="8" xfId="1" applyFont="1" applyFill="1" applyBorder="1" applyAlignment="1" applyProtection="1">
      <alignment horizontal="center" vertical="center" wrapText="1"/>
    </xf>
    <xf numFmtId="0" fontId="4" fillId="2" borderId="14" xfId="1" applyFont="1" applyFill="1" applyBorder="1" applyAlignment="1" applyProtection="1">
      <alignment horizontal="center" vertical="center" wrapText="1"/>
    </xf>
    <xf numFmtId="0" fontId="1" fillId="0" borderId="24" xfId="1" applyBorder="1" applyAlignment="1" applyProtection="1">
      <alignment horizontal="center" vertical="center"/>
    </xf>
    <xf numFmtId="0" fontId="3" fillId="0" borderId="6" xfId="1" applyFont="1" applyBorder="1" applyAlignment="1" applyProtection="1">
      <alignment horizontal="center" vertical="top"/>
    </xf>
    <xf numFmtId="177" fontId="8" fillId="5" borderId="24" xfId="1" applyNumberFormat="1" applyFont="1" applyFill="1" applyBorder="1" applyAlignment="1" applyProtection="1">
      <alignment horizontal="center" vertical="center"/>
    </xf>
    <xf numFmtId="0" fontId="3" fillId="0" borderId="24" xfId="1" applyFont="1" applyBorder="1" applyAlignment="1" applyProtection="1">
      <alignment horizontal="left" vertical="center"/>
    </xf>
    <xf numFmtId="0" fontId="1" fillId="0" borderId="24" xfId="1" applyFont="1" applyFill="1" applyBorder="1" applyAlignment="1" applyProtection="1">
      <alignment horizontal="center" vertical="center"/>
    </xf>
    <xf numFmtId="0" fontId="3" fillId="2" borderId="20" xfId="1" applyFont="1" applyFill="1" applyBorder="1" applyAlignment="1" applyProtection="1">
      <alignment horizontal="center" vertical="center"/>
    </xf>
    <xf numFmtId="0" fontId="3" fillId="2" borderId="21" xfId="1" applyFont="1" applyFill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0" borderId="17" xfId="1" applyFont="1" applyBorder="1" applyAlignment="1" applyProtection="1">
      <alignment horizontal="right" vertical="center"/>
    </xf>
    <xf numFmtId="0" fontId="1" fillId="0" borderId="8" xfId="1" applyBorder="1" applyAlignment="1" applyProtection="1">
      <alignment horizontal="center" vertical="center"/>
    </xf>
    <xf numFmtId="14" fontId="3" fillId="0" borderId="8" xfId="1" applyNumberFormat="1" applyFont="1" applyBorder="1" applyAlignment="1" applyProtection="1">
      <alignment horizontal="center" vertical="center"/>
    </xf>
    <xf numFmtId="0" fontId="3" fillId="0" borderId="8" xfId="1" applyFont="1" applyBorder="1" applyAlignment="1" applyProtection="1">
      <alignment horizontal="center" vertical="center"/>
    </xf>
    <xf numFmtId="0" fontId="3" fillId="0" borderId="22" xfId="1" applyFont="1" applyBorder="1" applyAlignment="1" applyProtection="1">
      <alignment horizontal="center" vertical="center"/>
    </xf>
    <xf numFmtId="177" fontId="3" fillId="0" borderId="9" xfId="1" applyNumberFormat="1" applyFont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center" vertical="top"/>
    </xf>
    <xf numFmtId="177" fontId="3" fillId="0" borderId="9" xfId="1" applyNumberFormat="1" applyFont="1" applyFill="1" applyBorder="1" applyAlignment="1" applyProtection="1">
      <alignment horizontal="center" vertical="center"/>
    </xf>
    <xf numFmtId="0" fontId="1" fillId="0" borderId="8" xfId="1" applyFill="1" applyBorder="1" applyAlignment="1" applyProtection="1">
      <alignment horizontal="center" vertical="center"/>
    </xf>
    <xf numFmtId="177" fontId="3" fillId="0" borderId="8" xfId="1" applyNumberFormat="1" applyFont="1" applyFill="1" applyBorder="1" applyAlignment="1" applyProtection="1">
      <alignment horizontal="center" vertical="center"/>
    </xf>
    <xf numFmtId="0" fontId="5" fillId="0" borderId="8" xfId="1" applyFont="1" applyFill="1" applyBorder="1" applyAlignment="1" applyProtection="1">
      <alignment horizontal="center" vertical="center"/>
    </xf>
    <xf numFmtId="0" fontId="3" fillId="0" borderId="8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center"/>
    </xf>
    <xf numFmtId="0" fontId="3" fillId="0" borderId="13" xfId="1" applyFont="1" applyBorder="1" applyAlignment="1" applyProtection="1">
      <alignment horizontal="left" vertical="center"/>
    </xf>
    <xf numFmtId="0" fontId="4" fillId="2" borderId="10" xfId="1" applyFont="1" applyFill="1" applyBorder="1" applyAlignment="1" applyProtection="1">
      <alignment horizontal="center" vertical="center" wrapText="1"/>
    </xf>
    <xf numFmtId="0" fontId="4" fillId="2" borderId="11" xfId="1" applyFont="1" applyFill="1" applyBorder="1" applyAlignment="1" applyProtection="1">
      <alignment horizontal="center" vertical="center" wrapText="1"/>
    </xf>
    <xf numFmtId="0" fontId="4" fillId="2" borderId="8" xfId="1" applyFont="1" applyFill="1" applyBorder="1" applyAlignment="1" applyProtection="1">
      <alignment horizontal="right" vertical="center" wrapText="1"/>
    </xf>
    <xf numFmtId="177" fontId="3" fillId="0" borderId="8" xfId="1" applyNumberFormat="1" applyFont="1" applyBorder="1" applyAlignment="1" applyProtection="1">
      <alignment horizontal="center" vertical="center"/>
    </xf>
    <xf numFmtId="0" fontId="1" fillId="0" borderId="8" xfId="1" applyFont="1" applyFill="1" applyBorder="1" applyAlignment="1" applyProtection="1">
      <alignment horizontal="center" vertical="center" wrapText="1"/>
    </xf>
    <xf numFmtId="0" fontId="1" fillId="0" borderId="8" xfId="1" applyFont="1" applyFill="1" applyBorder="1" applyAlignment="1" applyProtection="1">
      <alignment horizontal="center" vertical="center"/>
    </xf>
    <xf numFmtId="0" fontId="3" fillId="0" borderId="12" xfId="1" applyFont="1" applyBorder="1" applyAlignment="1" applyProtection="1">
      <alignment horizontal="center" vertical="top"/>
    </xf>
    <xf numFmtId="177" fontId="8" fillId="5" borderId="8" xfId="1" applyNumberFormat="1" applyFont="1" applyFill="1" applyBorder="1" applyAlignment="1" applyProtection="1">
      <alignment horizontal="center" vertical="center"/>
    </xf>
    <xf numFmtId="0" fontId="4" fillId="2" borderId="16" xfId="1" applyFont="1" applyFill="1" applyBorder="1" applyAlignment="1" applyProtection="1">
      <alignment horizontal="center" vertical="center" wrapText="1"/>
    </xf>
    <xf numFmtId="0" fontId="4" fillId="2" borderId="15" xfId="1" applyFont="1" applyFill="1" applyBorder="1" applyAlignment="1" applyProtection="1">
      <alignment horizontal="center" vertical="center" wrapText="1"/>
    </xf>
    <xf numFmtId="177" fontId="3" fillId="0" borderId="16" xfId="1" applyNumberFormat="1" applyFont="1" applyFill="1" applyBorder="1" applyAlignment="1" applyProtection="1">
      <alignment horizontal="center" vertical="center"/>
    </xf>
    <xf numFmtId="0" fontId="1" fillId="0" borderId="15" xfId="1" applyFill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center" vertical="center"/>
    </xf>
    <xf numFmtId="14" fontId="3" fillId="0" borderId="15" xfId="1" applyNumberFormat="1" applyFont="1" applyBorder="1" applyAlignment="1" applyProtection="1">
      <alignment horizontal="center" vertical="center"/>
    </xf>
    <xf numFmtId="177" fontId="3" fillId="0" borderId="15" xfId="1" applyNumberFormat="1" applyFont="1" applyFill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left" vertical="center"/>
    </xf>
    <xf numFmtId="0" fontId="3" fillId="2" borderId="16" xfId="1" applyFont="1" applyFill="1" applyBorder="1" applyAlignment="1" applyProtection="1">
      <alignment horizontal="center" vertical="center"/>
    </xf>
    <xf numFmtId="0" fontId="3" fillId="2" borderId="15" xfId="1" applyFont="1" applyFill="1" applyBorder="1" applyAlignment="1" applyProtection="1">
      <alignment horizontal="center" vertical="center"/>
    </xf>
    <xf numFmtId="177" fontId="3" fillId="0" borderId="16" xfId="1" applyNumberFormat="1" applyFont="1" applyBorder="1" applyAlignment="1" applyProtection="1">
      <alignment horizontal="center" vertical="center"/>
    </xf>
  </cellXfs>
  <cellStyles count="2">
    <cellStyle name="표준" xfId="0" builtinId="0"/>
    <cellStyle name="표준 2 2" xfId="1" xr:uid="{C9F783F4-B156-4F2A-99AD-9B8857D52FBD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11</xdr:row>
      <xdr:rowOff>85725</xdr:rowOff>
    </xdr:from>
    <xdr:to>
      <xdr:col>0</xdr:col>
      <xdr:colOff>1011384</xdr:colOff>
      <xdr:row>20</xdr:row>
      <xdr:rowOff>15240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FC03E0B-622D-483D-8198-F2FC62CA8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2200275"/>
          <a:ext cx="918039" cy="1120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1062990</xdr:colOff>
      <xdr:row>12</xdr:row>
      <xdr:rowOff>20955</xdr:rowOff>
    </xdr:from>
    <xdr:to>
      <xdr:col>0</xdr:col>
      <xdr:colOff>2050889</xdr:colOff>
      <xdr:row>20</xdr:row>
      <xdr:rowOff>28575</xdr:rowOff>
    </xdr:to>
    <xdr:pic>
      <xdr:nvPicPr>
        <xdr:cNvPr id="3" name="Picture 15">
          <a:extLst>
            <a:ext uri="{FF2B5EF4-FFF2-40B4-BE49-F238E27FC236}">
              <a16:creationId xmlns:a16="http://schemas.microsoft.com/office/drawing/2014/main" id="{E70B29E6-36A8-4C6C-912F-EF63CBAC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2990" y="2164080"/>
          <a:ext cx="987899" cy="1074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57150</xdr:rowOff>
    </xdr:from>
    <xdr:to>
      <xdr:col>0</xdr:col>
      <xdr:colOff>935355</xdr:colOff>
      <xdr:row>20</xdr:row>
      <xdr:rowOff>112980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DD79FBE3-DC85-4C2E-A165-8EB552FEB3D7}"/>
            </a:ext>
            <a:ext uri="{147F2762-F138-4A5C-976F-8EAC2B608ADB}">
              <a16:predDERef xmlns:a16="http://schemas.microsoft.com/office/drawing/2014/main" pred="{BE714121-A1D6-4734-A24A-AEF5C406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238375"/>
          <a:ext cx="859155" cy="855929"/>
        </a:xfrm>
        <a:prstGeom prst="rect">
          <a:avLst/>
        </a:prstGeom>
      </xdr:spPr>
    </xdr:pic>
    <xdr:clientData/>
  </xdr:twoCellAnchor>
  <xdr:twoCellAnchor editAs="oneCell">
    <xdr:from>
      <xdr:col>0</xdr:col>
      <xdr:colOff>1072515</xdr:colOff>
      <xdr:row>14</xdr:row>
      <xdr:rowOff>9525</xdr:rowOff>
    </xdr:from>
    <xdr:to>
      <xdr:col>0</xdr:col>
      <xdr:colOff>2002155</xdr:colOff>
      <xdr:row>21</xdr:row>
      <xdr:rowOff>19521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9912532-000F-4289-B66E-2CFEB45DDA4E}"/>
            </a:ext>
            <a:ext uri="{147F2762-F138-4A5C-976F-8EAC2B608ADB}">
              <a16:predDERef xmlns:a16="http://schemas.microsoft.com/office/drawing/2014/main" pred="{FE42883F-1E62-4243-AAD9-36F841092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515" y="2190750"/>
          <a:ext cx="939165" cy="929767"/>
        </a:xfrm>
        <a:prstGeom prst="rect">
          <a:avLst/>
        </a:prstGeom>
      </xdr:spPr>
    </xdr:pic>
    <xdr:clientData/>
  </xdr:twoCellAnchor>
  <xdr:twoCellAnchor editAs="oneCell">
    <xdr:from>
      <xdr:col>0</xdr:col>
      <xdr:colOff>26671</xdr:colOff>
      <xdr:row>23</xdr:row>
      <xdr:rowOff>91440</xdr:rowOff>
    </xdr:from>
    <xdr:to>
      <xdr:col>0</xdr:col>
      <xdr:colOff>894596</xdr:colOff>
      <xdr:row>30</xdr:row>
      <xdr:rowOff>91944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A6D7B001-1FB3-4E2D-8400-A9E6471F2ADA}"/>
            </a:ext>
            <a:ext uri="{147F2762-F138-4A5C-976F-8EAC2B608ADB}">
              <a16:predDERef xmlns:a16="http://schemas.microsoft.com/office/drawing/2014/main" pred="{7CC8869C-A143-4407-9A73-286A896EF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1" y="3472815"/>
          <a:ext cx="883165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24</xdr:row>
      <xdr:rowOff>9525</xdr:rowOff>
    </xdr:from>
    <xdr:to>
      <xdr:col>0</xdr:col>
      <xdr:colOff>2112816</xdr:colOff>
      <xdr:row>31</xdr:row>
      <xdr:rowOff>1399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CA9F53B3-344A-45D8-B4F2-AD50C9A58A19}"/>
            </a:ext>
            <a:ext uri="{147F2762-F138-4A5C-976F-8EAC2B608ADB}">
              <a16:predDERef xmlns:a16="http://schemas.microsoft.com/office/drawing/2014/main" pred="{56FCCCCB-86DF-4721-AA99-6DCB693D7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3524250"/>
          <a:ext cx="905046" cy="922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98276</xdr:rowOff>
    </xdr:from>
    <xdr:to>
      <xdr:col>0</xdr:col>
      <xdr:colOff>1752600</xdr:colOff>
      <xdr:row>21</xdr:row>
      <xdr:rowOff>9525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FFD46-22AA-4718-A5C4-99ED65C2710C}"/>
            </a:ext>
          </a:extLst>
        </xdr:cNvPr>
        <xdr:cNvGrpSpPr/>
      </xdr:nvGrpSpPr>
      <xdr:grpSpPr>
        <a:xfrm>
          <a:off x="407670" y="1875641"/>
          <a:ext cx="1344930" cy="1250464"/>
          <a:chOff x="182880" y="1496546"/>
          <a:chExt cx="1630680" cy="1559074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F69B65E6-F3C9-4107-9024-176A960B11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5740" y="1569720"/>
            <a:ext cx="823031" cy="685859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AD79D425-DECA-436D-9CA8-C654E49EA3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2880" y="2209800"/>
            <a:ext cx="838200" cy="828989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CC33A98F-FC15-43EF-B3B0-FCAC36880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51560" y="2293620"/>
            <a:ext cx="762000" cy="76200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D16750C5-2D96-4F06-8F6B-6C1C2B094A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36320" y="1496546"/>
            <a:ext cx="769620" cy="81237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19050</xdr:rowOff>
    </xdr:from>
    <xdr:to>
      <xdr:col>0</xdr:col>
      <xdr:colOff>2000319</xdr:colOff>
      <xdr:row>19</xdr:row>
      <xdr:rowOff>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A35346F-073F-4019-919E-A2E693A64007}"/>
            </a:ext>
          </a:extLst>
        </xdr:cNvPr>
        <xdr:cNvGrpSpPr/>
      </xdr:nvGrpSpPr>
      <xdr:grpSpPr>
        <a:xfrm>
          <a:off x="358140" y="1655197"/>
          <a:ext cx="1638369" cy="1177508"/>
          <a:chOff x="358140" y="1508760"/>
          <a:chExt cx="1638369" cy="1226873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F1FCAAFE-7CBC-4447-A81F-05395A78F4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8620" y="1508760"/>
            <a:ext cx="685859" cy="685859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91B758F9-DE73-4FB0-A96C-8909C4C5D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96340" y="1562100"/>
            <a:ext cx="800169" cy="594412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EFFD6EFE-A410-43A4-AA9B-56D2CF107F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58140" y="2087880"/>
            <a:ext cx="800169" cy="640135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4C3E9F17-BDA4-4D83-AABB-47A714B00D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96340" y="2118360"/>
            <a:ext cx="784928" cy="61727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12</xdr:row>
      <xdr:rowOff>7620</xdr:rowOff>
    </xdr:from>
    <xdr:to>
      <xdr:col>0</xdr:col>
      <xdr:colOff>779206</xdr:colOff>
      <xdr:row>18</xdr:row>
      <xdr:rowOff>40078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9B33CB1-9342-4D35-8A6E-47E4A226A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1760220"/>
          <a:ext cx="708721" cy="838273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12</xdr:row>
      <xdr:rowOff>68580</xdr:rowOff>
    </xdr:from>
    <xdr:to>
      <xdr:col>0</xdr:col>
      <xdr:colOff>1428424</xdr:colOff>
      <xdr:row>18</xdr:row>
      <xdr:rowOff>68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A208265-F6AF-421C-99B6-4958551AB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" y="1821180"/>
          <a:ext cx="660709" cy="723968"/>
        </a:xfrm>
        <a:prstGeom prst="rect">
          <a:avLst/>
        </a:prstGeom>
      </xdr:spPr>
    </xdr:pic>
    <xdr:clientData/>
  </xdr:twoCellAnchor>
  <xdr:twoCellAnchor editAs="oneCell">
    <xdr:from>
      <xdr:col>0</xdr:col>
      <xdr:colOff>1455420</xdr:colOff>
      <xdr:row>12</xdr:row>
      <xdr:rowOff>114300</xdr:rowOff>
    </xdr:from>
    <xdr:to>
      <xdr:col>0</xdr:col>
      <xdr:colOff>2113282</xdr:colOff>
      <xdr:row>17</xdr:row>
      <xdr:rowOff>91511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7E31C87-3087-467F-A8E1-EF39E2D72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5420" y="1866900"/>
          <a:ext cx="659767" cy="647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11</xdr:row>
      <xdr:rowOff>38101</xdr:rowOff>
    </xdr:from>
    <xdr:to>
      <xdr:col>0</xdr:col>
      <xdr:colOff>818829</xdr:colOff>
      <xdr:row>16</xdr:row>
      <xdr:rowOff>76201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49007DD-0312-46C0-9EA4-5DDA41CE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790701"/>
          <a:ext cx="803589" cy="693420"/>
        </a:xfrm>
        <a:prstGeom prst="rect">
          <a:avLst/>
        </a:prstGeom>
      </xdr:spPr>
    </xdr:pic>
    <xdr:clientData/>
  </xdr:twoCellAnchor>
  <xdr:twoCellAnchor editAs="oneCell">
    <xdr:from>
      <xdr:col>0</xdr:col>
      <xdr:colOff>701040</xdr:colOff>
      <xdr:row>11</xdr:row>
      <xdr:rowOff>38100</xdr:rowOff>
    </xdr:from>
    <xdr:to>
      <xdr:col>0</xdr:col>
      <xdr:colOff>1348740</xdr:colOff>
      <xdr:row>16</xdr:row>
      <xdr:rowOff>40393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9DB9C2-630D-4D62-956D-6684FCDE4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" y="1790700"/>
          <a:ext cx="647700" cy="672853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1371600</xdr:colOff>
      <xdr:row>11</xdr:row>
      <xdr:rowOff>30480</xdr:rowOff>
    </xdr:from>
    <xdr:to>
      <xdr:col>0</xdr:col>
      <xdr:colOff>2076450</xdr:colOff>
      <xdr:row>16</xdr:row>
      <xdr:rowOff>41637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2882690-5C8C-4EF8-8A7A-FB060870E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783080"/>
          <a:ext cx="701040" cy="6760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12</xdr:row>
      <xdr:rowOff>38100</xdr:rowOff>
    </xdr:from>
    <xdr:to>
      <xdr:col>0</xdr:col>
      <xdr:colOff>952500</xdr:colOff>
      <xdr:row>19</xdr:row>
      <xdr:rowOff>57237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33A5A4F-CF04-4B42-890F-8045EE19B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343" r="10455"/>
        <a:stretch/>
      </xdr:blipFill>
      <xdr:spPr>
        <a:xfrm>
          <a:off x="495300" y="1828800"/>
          <a:ext cx="457200" cy="952587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12</xdr:row>
      <xdr:rowOff>66675</xdr:rowOff>
    </xdr:from>
    <xdr:to>
      <xdr:col>0</xdr:col>
      <xdr:colOff>1754565</xdr:colOff>
      <xdr:row>19</xdr:row>
      <xdr:rowOff>38177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016E5D3-9ABE-4B16-8736-988F15C3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1857375"/>
          <a:ext cx="687765" cy="904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6.100\SALE%201-%20Target_W-%20Mart\Documents%20and%20Settings\hj\Local%20Settings\Temporary%20Internet%20Files\OLK1\Marketing%20Product%20Request-Sae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ens D.13 &amp; 14"/>
      <sheetName val="Sweater D.15"/>
      <sheetName val="Swim D.238"/>
      <sheetName val="Knits D.16"/>
      <sheetName val="Plus and Maternity D.21 and 29"/>
      <sheetName val="Go &amp; FF D.251"/>
      <sheetName val="Merona Collection D.278"/>
      <sheetName val="Xhil D.282"/>
      <sheetName val="Outerwear D.283"/>
      <sheetName val="MASTER"/>
      <sheetName val="DropD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D3">
            <v>0</v>
          </cell>
        </row>
        <row r="4">
          <cell r="D4">
            <v>1</v>
          </cell>
          <cell r="H4">
            <v>40069</v>
          </cell>
        </row>
        <row r="5">
          <cell r="D5">
            <v>2</v>
          </cell>
          <cell r="H5">
            <v>40083</v>
          </cell>
        </row>
        <row r="6">
          <cell r="D6">
            <v>3</v>
          </cell>
          <cell r="H6">
            <v>40104</v>
          </cell>
        </row>
        <row r="7">
          <cell r="D7">
            <v>4</v>
          </cell>
          <cell r="H7">
            <v>40132</v>
          </cell>
        </row>
        <row r="8">
          <cell r="D8">
            <v>5</v>
          </cell>
          <cell r="H8">
            <v>40146</v>
          </cell>
        </row>
        <row r="9">
          <cell r="D9">
            <v>6</v>
          </cell>
          <cell r="H9">
            <v>40188</v>
          </cell>
        </row>
        <row r="10">
          <cell r="H10">
            <v>40209</v>
          </cell>
        </row>
        <row r="11">
          <cell r="H11">
            <v>40244</v>
          </cell>
        </row>
        <row r="12">
          <cell r="H12">
            <v>40272</v>
          </cell>
        </row>
        <row r="13">
          <cell r="H13">
            <v>40314</v>
          </cell>
        </row>
        <row r="14">
          <cell r="H14">
            <v>40342</v>
          </cell>
        </row>
        <row r="15">
          <cell r="H15">
            <v>40377</v>
          </cell>
        </row>
        <row r="16">
          <cell r="H16">
            <v>40398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7808-E0ED-46D0-86A9-93689D9A9F4F}">
  <sheetPr>
    <pageSetUpPr fitToPage="1"/>
  </sheetPr>
  <dimension ref="A1:V40"/>
  <sheetViews>
    <sheetView showGridLines="0" topLeftCell="E1" zoomScaleNormal="100" workbookViewId="0">
      <pane ySplit="1" topLeftCell="A2" activePane="bottomLeft" state="frozen"/>
      <selection activeCell="B1" sqref="B1"/>
      <selection pane="bottomLeft" activeCell="C40" sqref="C40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21.3984375" style="37" customWidth="1"/>
    <col min="4" max="4" width="5.8984375" style="2" customWidth="1"/>
    <col min="5" max="7" width="10.296875" style="2" customWidth="1"/>
    <col min="8" max="8" width="11" style="37" customWidth="1"/>
    <col min="9" max="9" width="6.09765625" style="2" bestFit="1" customWidth="1"/>
    <col min="10" max="10" width="11.3984375" style="2" bestFit="1" customWidth="1"/>
    <col min="11" max="11" width="7" style="2" customWidth="1"/>
    <col min="12" max="16" width="8" style="2" customWidth="1"/>
    <col min="17" max="18" width="9" style="2" customWidth="1"/>
    <col min="19" max="19" width="15.59765625" style="2" customWidth="1"/>
    <col min="20" max="20" width="10.09765625" style="2" customWidth="1"/>
    <col min="21" max="22" width="9" style="2" customWidth="1"/>
    <col min="23" max="256" width="8" style="1"/>
    <col min="257" max="257" width="30" style="1" customWidth="1"/>
    <col min="258" max="258" width="10" style="1" customWidth="1"/>
    <col min="259" max="259" width="12" style="1" customWidth="1"/>
    <col min="260" max="260" width="8" style="1" customWidth="1"/>
    <col min="261" max="261" width="14" style="1" customWidth="1"/>
    <col min="262" max="265" width="6" style="1" customWidth="1"/>
    <col min="266" max="266" width="14" style="1" customWidth="1"/>
    <col min="267" max="267" width="7" style="1" customWidth="1"/>
    <col min="268" max="272" width="8" style="1" customWidth="1"/>
    <col min="273" max="273" width="9" style="1" customWidth="1"/>
    <col min="274" max="275" width="8" style="1" customWidth="1"/>
    <col min="276" max="277" width="9" style="1" customWidth="1"/>
    <col min="278" max="512" width="8" style="1"/>
    <col min="513" max="513" width="30" style="1" customWidth="1"/>
    <col min="514" max="514" width="10" style="1" customWidth="1"/>
    <col min="515" max="515" width="12" style="1" customWidth="1"/>
    <col min="516" max="516" width="8" style="1" customWidth="1"/>
    <col min="517" max="517" width="14" style="1" customWidth="1"/>
    <col min="518" max="521" width="6" style="1" customWidth="1"/>
    <col min="522" max="522" width="14" style="1" customWidth="1"/>
    <col min="523" max="523" width="7" style="1" customWidth="1"/>
    <col min="524" max="528" width="8" style="1" customWidth="1"/>
    <col min="529" max="529" width="9" style="1" customWidth="1"/>
    <col min="530" max="531" width="8" style="1" customWidth="1"/>
    <col min="532" max="533" width="9" style="1" customWidth="1"/>
    <col min="534" max="768" width="8" style="1"/>
    <col min="769" max="769" width="30" style="1" customWidth="1"/>
    <col min="770" max="770" width="10" style="1" customWidth="1"/>
    <col min="771" max="771" width="12" style="1" customWidth="1"/>
    <col min="772" max="772" width="8" style="1" customWidth="1"/>
    <col min="773" max="773" width="14" style="1" customWidth="1"/>
    <col min="774" max="777" width="6" style="1" customWidth="1"/>
    <col min="778" max="778" width="14" style="1" customWidth="1"/>
    <col min="779" max="779" width="7" style="1" customWidth="1"/>
    <col min="780" max="784" width="8" style="1" customWidth="1"/>
    <col min="785" max="785" width="9" style="1" customWidth="1"/>
    <col min="786" max="787" width="8" style="1" customWidth="1"/>
    <col min="788" max="789" width="9" style="1" customWidth="1"/>
    <col min="790" max="1024" width="8" style="1"/>
    <col min="1025" max="1025" width="30" style="1" customWidth="1"/>
    <col min="1026" max="1026" width="10" style="1" customWidth="1"/>
    <col min="1027" max="1027" width="12" style="1" customWidth="1"/>
    <col min="1028" max="1028" width="8" style="1" customWidth="1"/>
    <col min="1029" max="1029" width="14" style="1" customWidth="1"/>
    <col min="1030" max="1033" width="6" style="1" customWidth="1"/>
    <col min="1034" max="1034" width="14" style="1" customWidth="1"/>
    <col min="1035" max="1035" width="7" style="1" customWidth="1"/>
    <col min="1036" max="1040" width="8" style="1" customWidth="1"/>
    <col min="1041" max="1041" width="9" style="1" customWidth="1"/>
    <col min="1042" max="1043" width="8" style="1" customWidth="1"/>
    <col min="1044" max="1045" width="9" style="1" customWidth="1"/>
    <col min="1046" max="1280" width="8" style="1"/>
    <col min="1281" max="1281" width="30" style="1" customWidth="1"/>
    <col min="1282" max="1282" width="10" style="1" customWidth="1"/>
    <col min="1283" max="1283" width="12" style="1" customWidth="1"/>
    <col min="1284" max="1284" width="8" style="1" customWidth="1"/>
    <col min="1285" max="1285" width="14" style="1" customWidth="1"/>
    <col min="1286" max="1289" width="6" style="1" customWidth="1"/>
    <col min="1290" max="1290" width="14" style="1" customWidth="1"/>
    <col min="1291" max="1291" width="7" style="1" customWidth="1"/>
    <col min="1292" max="1296" width="8" style="1" customWidth="1"/>
    <col min="1297" max="1297" width="9" style="1" customWidth="1"/>
    <col min="1298" max="1299" width="8" style="1" customWidth="1"/>
    <col min="1300" max="1301" width="9" style="1" customWidth="1"/>
    <col min="1302" max="1536" width="8" style="1"/>
    <col min="1537" max="1537" width="30" style="1" customWidth="1"/>
    <col min="1538" max="1538" width="10" style="1" customWidth="1"/>
    <col min="1539" max="1539" width="12" style="1" customWidth="1"/>
    <col min="1540" max="1540" width="8" style="1" customWidth="1"/>
    <col min="1541" max="1541" width="14" style="1" customWidth="1"/>
    <col min="1542" max="1545" width="6" style="1" customWidth="1"/>
    <col min="1546" max="1546" width="14" style="1" customWidth="1"/>
    <col min="1547" max="1547" width="7" style="1" customWidth="1"/>
    <col min="1548" max="1552" width="8" style="1" customWidth="1"/>
    <col min="1553" max="1553" width="9" style="1" customWidth="1"/>
    <col min="1554" max="1555" width="8" style="1" customWidth="1"/>
    <col min="1556" max="1557" width="9" style="1" customWidth="1"/>
    <col min="1558" max="1792" width="8" style="1"/>
    <col min="1793" max="1793" width="30" style="1" customWidth="1"/>
    <col min="1794" max="1794" width="10" style="1" customWidth="1"/>
    <col min="1795" max="1795" width="12" style="1" customWidth="1"/>
    <col min="1796" max="1796" width="8" style="1" customWidth="1"/>
    <col min="1797" max="1797" width="14" style="1" customWidth="1"/>
    <col min="1798" max="1801" width="6" style="1" customWidth="1"/>
    <col min="1802" max="1802" width="14" style="1" customWidth="1"/>
    <col min="1803" max="1803" width="7" style="1" customWidth="1"/>
    <col min="1804" max="1808" width="8" style="1" customWidth="1"/>
    <col min="1809" max="1809" width="9" style="1" customWidth="1"/>
    <col min="1810" max="1811" width="8" style="1" customWidth="1"/>
    <col min="1812" max="1813" width="9" style="1" customWidth="1"/>
    <col min="1814" max="2048" width="8" style="1"/>
    <col min="2049" max="2049" width="30" style="1" customWidth="1"/>
    <col min="2050" max="2050" width="10" style="1" customWidth="1"/>
    <col min="2051" max="2051" width="12" style="1" customWidth="1"/>
    <col min="2052" max="2052" width="8" style="1" customWidth="1"/>
    <col min="2053" max="2053" width="14" style="1" customWidth="1"/>
    <col min="2054" max="2057" width="6" style="1" customWidth="1"/>
    <col min="2058" max="2058" width="14" style="1" customWidth="1"/>
    <col min="2059" max="2059" width="7" style="1" customWidth="1"/>
    <col min="2060" max="2064" width="8" style="1" customWidth="1"/>
    <col min="2065" max="2065" width="9" style="1" customWidth="1"/>
    <col min="2066" max="2067" width="8" style="1" customWidth="1"/>
    <col min="2068" max="2069" width="9" style="1" customWidth="1"/>
    <col min="2070" max="2304" width="8" style="1"/>
    <col min="2305" max="2305" width="30" style="1" customWidth="1"/>
    <col min="2306" max="2306" width="10" style="1" customWidth="1"/>
    <col min="2307" max="2307" width="12" style="1" customWidth="1"/>
    <col min="2308" max="2308" width="8" style="1" customWidth="1"/>
    <col min="2309" max="2309" width="14" style="1" customWidth="1"/>
    <col min="2310" max="2313" width="6" style="1" customWidth="1"/>
    <col min="2314" max="2314" width="14" style="1" customWidth="1"/>
    <col min="2315" max="2315" width="7" style="1" customWidth="1"/>
    <col min="2316" max="2320" width="8" style="1" customWidth="1"/>
    <col min="2321" max="2321" width="9" style="1" customWidth="1"/>
    <col min="2322" max="2323" width="8" style="1" customWidth="1"/>
    <col min="2324" max="2325" width="9" style="1" customWidth="1"/>
    <col min="2326" max="2560" width="8" style="1"/>
    <col min="2561" max="2561" width="30" style="1" customWidth="1"/>
    <col min="2562" max="2562" width="10" style="1" customWidth="1"/>
    <col min="2563" max="2563" width="12" style="1" customWidth="1"/>
    <col min="2564" max="2564" width="8" style="1" customWidth="1"/>
    <col min="2565" max="2565" width="14" style="1" customWidth="1"/>
    <col min="2566" max="2569" width="6" style="1" customWidth="1"/>
    <col min="2570" max="2570" width="14" style="1" customWidth="1"/>
    <col min="2571" max="2571" width="7" style="1" customWidth="1"/>
    <col min="2572" max="2576" width="8" style="1" customWidth="1"/>
    <col min="2577" max="2577" width="9" style="1" customWidth="1"/>
    <col min="2578" max="2579" width="8" style="1" customWidth="1"/>
    <col min="2580" max="2581" width="9" style="1" customWidth="1"/>
    <col min="2582" max="2816" width="8" style="1"/>
    <col min="2817" max="2817" width="30" style="1" customWidth="1"/>
    <col min="2818" max="2818" width="10" style="1" customWidth="1"/>
    <col min="2819" max="2819" width="12" style="1" customWidth="1"/>
    <col min="2820" max="2820" width="8" style="1" customWidth="1"/>
    <col min="2821" max="2821" width="14" style="1" customWidth="1"/>
    <col min="2822" max="2825" width="6" style="1" customWidth="1"/>
    <col min="2826" max="2826" width="14" style="1" customWidth="1"/>
    <col min="2827" max="2827" width="7" style="1" customWidth="1"/>
    <col min="2828" max="2832" width="8" style="1" customWidth="1"/>
    <col min="2833" max="2833" width="9" style="1" customWidth="1"/>
    <col min="2834" max="2835" width="8" style="1" customWidth="1"/>
    <col min="2836" max="2837" width="9" style="1" customWidth="1"/>
    <col min="2838" max="3072" width="8" style="1"/>
    <col min="3073" max="3073" width="30" style="1" customWidth="1"/>
    <col min="3074" max="3074" width="10" style="1" customWidth="1"/>
    <col min="3075" max="3075" width="12" style="1" customWidth="1"/>
    <col min="3076" max="3076" width="8" style="1" customWidth="1"/>
    <col min="3077" max="3077" width="14" style="1" customWidth="1"/>
    <col min="3078" max="3081" width="6" style="1" customWidth="1"/>
    <col min="3082" max="3082" width="14" style="1" customWidth="1"/>
    <col min="3083" max="3083" width="7" style="1" customWidth="1"/>
    <col min="3084" max="3088" width="8" style="1" customWidth="1"/>
    <col min="3089" max="3089" width="9" style="1" customWidth="1"/>
    <col min="3090" max="3091" width="8" style="1" customWidth="1"/>
    <col min="3092" max="3093" width="9" style="1" customWidth="1"/>
    <col min="3094" max="3328" width="8" style="1"/>
    <col min="3329" max="3329" width="30" style="1" customWidth="1"/>
    <col min="3330" max="3330" width="10" style="1" customWidth="1"/>
    <col min="3331" max="3331" width="12" style="1" customWidth="1"/>
    <col min="3332" max="3332" width="8" style="1" customWidth="1"/>
    <col min="3333" max="3333" width="14" style="1" customWidth="1"/>
    <col min="3334" max="3337" width="6" style="1" customWidth="1"/>
    <col min="3338" max="3338" width="14" style="1" customWidth="1"/>
    <col min="3339" max="3339" width="7" style="1" customWidth="1"/>
    <col min="3340" max="3344" width="8" style="1" customWidth="1"/>
    <col min="3345" max="3345" width="9" style="1" customWidth="1"/>
    <col min="3346" max="3347" width="8" style="1" customWidth="1"/>
    <col min="3348" max="3349" width="9" style="1" customWidth="1"/>
    <col min="3350" max="3584" width="8" style="1"/>
    <col min="3585" max="3585" width="30" style="1" customWidth="1"/>
    <col min="3586" max="3586" width="10" style="1" customWidth="1"/>
    <col min="3587" max="3587" width="12" style="1" customWidth="1"/>
    <col min="3588" max="3588" width="8" style="1" customWidth="1"/>
    <col min="3589" max="3589" width="14" style="1" customWidth="1"/>
    <col min="3590" max="3593" width="6" style="1" customWidth="1"/>
    <col min="3594" max="3594" width="14" style="1" customWidth="1"/>
    <col min="3595" max="3595" width="7" style="1" customWidth="1"/>
    <col min="3596" max="3600" width="8" style="1" customWidth="1"/>
    <col min="3601" max="3601" width="9" style="1" customWidth="1"/>
    <col min="3602" max="3603" width="8" style="1" customWidth="1"/>
    <col min="3604" max="3605" width="9" style="1" customWidth="1"/>
    <col min="3606" max="3840" width="8" style="1"/>
    <col min="3841" max="3841" width="30" style="1" customWidth="1"/>
    <col min="3842" max="3842" width="10" style="1" customWidth="1"/>
    <col min="3843" max="3843" width="12" style="1" customWidth="1"/>
    <col min="3844" max="3844" width="8" style="1" customWidth="1"/>
    <col min="3845" max="3845" width="14" style="1" customWidth="1"/>
    <col min="3846" max="3849" width="6" style="1" customWidth="1"/>
    <col min="3850" max="3850" width="14" style="1" customWidth="1"/>
    <col min="3851" max="3851" width="7" style="1" customWidth="1"/>
    <col min="3852" max="3856" width="8" style="1" customWidth="1"/>
    <col min="3857" max="3857" width="9" style="1" customWidth="1"/>
    <col min="3858" max="3859" width="8" style="1" customWidth="1"/>
    <col min="3860" max="3861" width="9" style="1" customWidth="1"/>
    <col min="3862" max="4096" width="8" style="1"/>
    <col min="4097" max="4097" width="30" style="1" customWidth="1"/>
    <col min="4098" max="4098" width="10" style="1" customWidth="1"/>
    <col min="4099" max="4099" width="12" style="1" customWidth="1"/>
    <col min="4100" max="4100" width="8" style="1" customWidth="1"/>
    <col min="4101" max="4101" width="14" style="1" customWidth="1"/>
    <col min="4102" max="4105" width="6" style="1" customWidth="1"/>
    <col min="4106" max="4106" width="14" style="1" customWidth="1"/>
    <col min="4107" max="4107" width="7" style="1" customWidth="1"/>
    <col min="4108" max="4112" width="8" style="1" customWidth="1"/>
    <col min="4113" max="4113" width="9" style="1" customWidth="1"/>
    <col min="4114" max="4115" width="8" style="1" customWidth="1"/>
    <col min="4116" max="4117" width="9" style="1" customWidth="1"/>
    <col min="4118" max="4352" width="8" style="1"/>
    <col min="4353" max="4353" width="30" style="1" customWidth="1"/>
    <col min="4354" max="4354" width="10" style="1" customWidth="1"/>
    <col min="4355" max="4355" width="12" style="1" customWidth="1"/>
    <col min="4356" max="4356" width="8" style="1" customWidth="1"/>
    <col min="4357" max="4357" width="14" style="1" customWidth="1"/>
    <col min="4358" max="4361" width="6" style="1" customWidth="1"/>
    <col min="4362" max="4362" width="14" style="1" customWidth="1"/>
    <col min="4363" max="4363" width="7" style="1" customWidth="1"/>
    <col min="4364" max="4368" width="8" style="1" customWidth="1"/>
    <col min="4369" max="4369" width="9" style="1" customWidth="1"/>
    <col min="4370" max="4371" width="8" style="1" customWidth="1"/>
    <col min="4372" max="4373" width="9" style="1" customWidth="1"/>
    <col min="4374" max="4608" width="8" style="1"/>
    <col min="4609" max="4609" width="30" style="1" customWidth="1"/>
    <col min="4610" max="4610" width="10" style="1" customWidth="1"/>
    <col min="4611" max="4611" width="12" style="1" customWidth="1"/>
    <col min="4612" max="4612" width="8" style="1" customWidth="1"/>
    <col min="4613" max="4613" width="14" style="1" customWidth="1"/>
    <col min="4614" max="4617" width="6" style="1" customWidth="1"/>
    <col min="4618" max="4618" width="14" style="1" customWidth="1"/>
    <col min="4619" max="4619" width="7" style="1" customWidth="1"/>
    <col min="4620" max="4624" width="8" style="1" customWidth="1"/>
    <col min="4625" max="4625" width="9" style="1" customWidth="1"/>
    <col min="4626" max="4627" width="8" style="1" customWidth="1"/>
    <col min="4628" max="4629" width="9" style="1" customWidth="1"/>
    <col min="4630" max="4864" width="8" style="1"/>
    <col min="4865" max="4865" width="30" style="1" customWidth="1"/>
    <col min="4866" max="4866" width="10" style="1" customWidth="1"/>
    <col min="4867" max="4867" width="12" style="1" customWidth="1"/>
    <col min="4868" max="4868" width="8" style="1" customWidth="1"/>
    <col min="4869" max="4869" width="14" style="1" customWidth="1"/>
    <col min="4870" max="4873" width="6" style="1" customWidth="1"/>
    <col min="4874" max="4874" width="14" style="1" customWidth="1"/>
    <col min="4875" max="4875" width="7" style="1" customWidth="1"/>
    <col min="4876" max="4880" width="8" style="1" customWidth="1"/>
    <col min="4881" max="4881" width="9" style="1" customWidth="1"/>
    <col min="4882" max="4883" width="8" style="1" customWidth="1"/>
    <col min="4884" max="4885" width="9" style="1" customWidth="1"/>
    <col min="4886" max="5120" width="8" style="1"/>
    <col min="5121" max="5121" width="30" style="1" customWidth="1"/>
    <col min="5122" max="5122" width="10" style="1" customWidth="1"/>
    <col min="5123" max="5123" width="12" style="1" customWidth="1"/>
    <col min="5124" max="5124" width="8" style="1" customWidth="1"/>
    <col min="5125" max="5125" width="14" style="1" customWidth="1"/>
    <col min="5126" max="5129" width="6" style="1" customWidth="1"/>
    <col min="5130" max="5130" width="14" style="1" customWidth="1"/>
    <col min="5131" max="5131" width="7" style="1" customWidth="1"/>
    <col min="5132" max="5136" width="8" style="1" customWidth="1"/>
    <col min="5137" max="5137" width="9" style="1" customWidth="1"/>
    <col min="5138" max="5139" width="8" style="1" customWidth="1"/>
    <col min="5140" max="5141" width="9" style="1" customWidth="1"/>
    <col min="5142" max="5376" width="8" style="1"/>
    <col min="5377" max="5377" width="30" style="1" customWidth="1"/>
    <col min="5378" max="5378" width="10" style="1" customWidth="1"/>
    <col min="5379" max="5379" width="12" style="1" customWidth="1"/>
    <col min="5380" max="5380" width="8" style="1" customWidth="1"/>
    <col min="5381" max="5381" width="14" style="1" customWidth="1"/>
    <col min="5382" max="5385" width="6" style="1" customWidth="1"/>
    <col min="5386" max="5386" width="14" style="1" customWidth="1"/>
    <col min="5387" max="5387" width="7" style="1" customWidth="1"/>
    <col min="5388" max="5392" width="8" style="1" customWidth="1"/>
    <col min="5393" max="5393" width="9" style="1" customWidth="1"/>
    <col min="5394" max="5395" width="8" style="1" customWidth="1"/>
    <col min="5396" max="5397" width="9" style="1" customWidth="1"/>
    <col min="5398" max="5632" width="8" style="1"/>
    <col min="5633" max="5633" width="30" style="1" customWidth="1"/>
    <col min="5634" max="5634" width="10" style="1" customWidth="1"/>
    <col min="5635" max="5635" width="12" style="1" customWidth="1"/>
    <col min="5636" max="5636" width="8" style="1" customWidth="1"/>
    <col min="5637" max="5637" width="14" style="1" customWidth="1"/>
    <col min="5638" max="5641" width="6" style="1" customWidth="1"/>
    <col min="5642" max="5642" width="14" style="1" customWidth="1"/>
    <col min="5643" max="5643" width="7" style="1" customWidth="1"/>
    <col min="5644" max="5648" width="8" style="1" customWidth="1"/>
    <col min="5649" max="5649" width="9" style="1" customWidth="1"/>
    <col min="5650" max="5651" width="8" style="1" customWidth="1"/>
    <col min="5652" max="5653" width="9" style="1" customWidth="1"/>
    <col min="5654" max="5888" width="8" style="1"/>
    <col min="5889" max="5889" width="30" style="1" customWidth="1"/>
    <col min="5890" max="5890" width="10" style="1" customWidth="1"/>
    <col min="5891" max="5891" width="12" style="1" customWidth="1"/>
    <col min="5892" max="5892" width="8" style="1" customWidth="1"/>
    <col min="5893" max="5893" width="14" style="1" customWidth="1"/>
    <col min="5894" max="5897" width="6" style="1" customWidth="1"/>
    <col min="5898" max="5898" width="14" style="1" customWidth="1"/>
    <col min="5899" max="5899" width="7" style="1" customWidth="1"/>
    <col min="5900" max="5904" width="8" style="1" customWidth="1"/>
    <col min="5905" max="5905" width="9" style="1" customWidth="1"/>
    <col min="5906" max="5907" width="8" style="1" customWidth="1"/>
    <col min="5908" max="5909" width="9" style="1" customWidth="1"/>
    <col min="5910" max="6144" width="8" style="1"/>
    <col min="6145" max="6145" width="30" style="1" customWidth="1"/>
    <col min="6146" max="6146" width="10" style="1" customWidth="1"/>
    <col min="6147" max="6147" width="12" style="1" customWidth="1"/>
    <col min="6148" max="6148" width="8" style="1" customWidth="1"/>
    <col min="6149" max="6149" width="14" style="1" customWidth="1"/>
    <col min="6150" max="6153" width="6" style="1" customWidth="1"/>
    <col min="6154" max="6154" width="14" style="1" customWidth="1"/>
    <col min="6155" max="6155" width="7" style="1" customWidth="1"/>
    <col min="6156" max="6160" width="8" style="1" customWidth="1"/>
    <col min="6161" max="6161" width="9" style="1" customWidth="1"/>
    <col min="6162" max="6163" width="8" style="1" customWidth="1"/>
    <col min="6164" max="6165" width="9" style="1" customWidth="1"/>
    <col min="6166" max="6400" width="8" style="1"/>
    <col min="6401" max="6401" width="30" style="1" customWidth="1"/>
    <col min="6402" max="6402" width="10" style="1" customWidth="1"/>
    <col min="6403" max="6403" width="12" style="1" customWidth="1"/>
    <col min="6404" max="6404" width="8" style="1" customWidth="1"/>
    <col min="6405" max="6405" width="14" style="1" customWidth="1"/>
    <col min="6406" max="6409" width="6" style="1" customWidth="1"/>
    <col min="6410" max="6410" width="14" style="1" customWidth="1"/>
    <col min="6411" max="6411" width="7" style="1" customWidth="1"/>
    <col min="6412" max="6416" width="8" style="1" customWidth="1"/>
    <col min="6417" max="6417" width="9" style="1" customWidth="1"/>
    <col min="6418" max="6419" width="8" style="1" customWidth="1"/>
    <col min="6420" max="6421" width="9" style="1" customWidth="1"/>
    <col min="6422" max="6656" width="8" style="1"/>
    <col min="6657" max="6657" width="30" style="1" customWidth="1"/>
    <col min="6658" max="6658" width="10" style="1" customWidth="1"/>
    <col min="6659" max="6659" width="12" style="1" customWidth="1"/>
    <col min="6660" max="6660" width="8" style="1" customWidth="1"/>
    <col min="6661" max="6661" width="14" style="1" customWidth="1"/>
    <col min="6662" max="6665" width="6" style="1" customWidth="1"/>
    <col min="6666" max="6666" width="14" style="1" customWidth="1"/>
    <col min="6667" max="6667" width="7" style="1" customWidth="1"/>
    <col min="6668" max="6672" width="8" style="1" customWidth="1"/>
    <col min="6673" max="6673" width="9" style="1" customWidth="1"/>
    <col min="6674" max="6675" width="8" style="1" customWidth="1"/>
    <col min="6676" max="6677" width="9" style="1" customWidth="1"/>
    <col min="6678" max="6912" width="8" style="1"/>
    <col min="6913" max="6913" width="30" style="1" customWidth="1"/>
    <col min="6914" max="6914" width="10" style="1" customWidth="1"/>
    <col min="6915" max="6915" width="12" style="1" customWidth="1"/>
    <col min="6916" max="6916" width="8" style="1" customWidth="1"/>
    <col min="6917" max="6917" width="14" style="1" customWidth="1"/>
    <col min="6918" max="6921" width="6" style="1" customWidth="1"/>
    <col min="6922" max="6922" width="14" style="1" customWidth="1"/>
    <col min="6923" max="6923" width="7" style="1" customWidth="1"/>
    <col min="6924" max="6928" width="8" style="1" customWidth="1"/>
    <col min="6929" max="6929" width="9" style="1" customWidth="1"/>
    <col min="6930" max="6931" width="8" style="1" customWidth="1"/>
    <col min="6932" max="6933" width="9" style="1" customWidth="1"/>
    <col min="6934" max="7168" width="8" style="1"/>
    <col min="7169" max="7169" width="30" style="1" customWidth="1"/>
    <col min="7170" max="7170" width="10" style="1" customWidth="1"/>
    <col min="7171" max="7171" width="12" style="1" customWidth="1"/>
    <col min="7172" max="7172" width="8" style="1" customWidth="1"/>
    <col min="7173" max="7173" width="14" style="1" customWidth="1"/>
    <col min="7174" max="7177" width="6" style="1" customWidth="1"/>
    <col min="7178" max="7178" width="14" style="1" customWidth="1"/>
    <col min="7179" max="7179" width="7" style="1" customWidth="1"/>
    <col min="7180" max="7184" width="8" style="1" customWidth="1"/>
    <col min="7185" max="7185" width="9" style="1" customWidth="1"/>
    <col min="7186" max="7187" width="8" style="1" customWidth="1"/>
    <col min="7188" max="7189" width="9" style="1" customWidth="1"/>
    <col min="7190" max="7424" width="8" style="1"/>
    <col min="7425" max="7425" width="30" style="1" customWidth="1"/>
    <col min="7426" max="7426" width="10" style="1" customWidth="1"/>
    <col min="7427" max="7427" width="12" style="1" customWidth="1"/>
    <col min="7428" max="7428" width="8" style="1" customWidth="1"/>
    <col min="7429" max="7429" width="14" style="1" customWidth="1"/>
    <col min="7430" max="7433" width="6" style="1" customWidth="1"/>
    <col min="7434" max="7434" width="14" style="1" customWidth="1"/>
    <col min="7435" max="7435" width="7" style="1" customWidth="1"/>
    <col min="7436" max="7440" width="8" style="1" customWidth="1"/>
    <col min="7441" max="7441" width="9" style="1" customWidth="1"/>
    <col min="7442" max="7443" width="8" style="1" customWidth="1"/>
    <col min="7444" max="7445" width="9" style="1" customWidth="1"/>
    <col min="7446" max="7680" width="8" style="1"/>
    <col min="7681" max="7681" width="30" style="1" customWidth="1"/>
    <col min="7682" max="7682" width="10" style="1" customWidth="1"/>
    <col min="7683" max="7683" width="12" style="1" customWidth="1"/>
    <col min="7684" max="7684" width="8" style="1" customWidth="1"/>
    <col min="7685" max="7685" width="14" style="1" customWidth="1"/>
    <col min="7686" max="7689" width="6" style="1" customWidth="1"/>
    <col min="7690" max="7690" width="14" style="1" customWidth="1"/>
    <col min="7691" max="7691" width="7" style="1" customWidth="1"/>
    <col min="7692" max="7696" width="8" style="1" customWidth="1"/>
    <col min="7697" max="7697" width="9" style="1" customWidth="1"/>
    <col min="7698" max="7699" width="8" style="1" customWidth="1"/>
    <col min="7700" max="7701" width="9" style="1" customWidth="1"/>
    <col min="7702" max="7936" width="8" style="1"/>
    <col min="7937" max="7937" width="30" style="1" customWidth="1"/>
    <col min="7938" max="7938" width="10" style="1" customWidth="1"/>
    <col min="7939" max="7939" width="12" style="1" customWidth="1"/>
    <col min="7940" max="7940" width="8" style="1" customWidth="1"/>
    <col min="7941" max="7941" width="14" style="1" customWidth="1"/>
    <col min="7942" max="7945" width="6" style="1" customWidth="1"/>
    <col min="7946" max="7946" width="14" style="1" customWidth="1"/>
    <col min="7947" max="7947" width="7" style="1" customWidth="1"/>
    <col min="7948" max="7952" width="8" style="1" customWidth="1"/>
    <col min="7953" max="7953" width="9" style="1" customWidth="1"/>
    <col min="7954" max="7955" width="8" style="1" customWidth="1"/>
    <col min="7956" max="7957" width="9" style="1" customWidth="1"/>
    <col min="7958" max="8192" width="8" style="1"/>
    <col min="8193" max="8193" width="30" style="1" customWidth="1"/>
    <col min="8194" max="8194" width="10" style="1" customWidth="1"/>
    <col min="8195" max="8195" width="12" style="1" customWidth="1"/>
    <col min="8196" max="8196" width="8" style="1" customWidth="1"/>
    <col min="8197" max="8197" width="14" style="1" customWidth="1"/>
    <col min="8198" max="8201" width="6" style="1" customWidth="1"/>
    <col min="8202" max="8202" width="14" style="1" customWidth="1"/>
    <col min="8203" max="8203" width="7" style="1" customWidth="1"/>
    <col min="8204" max="8208" width="8" style="1" customWidth="1"/>
    <col min="8209" max="8209" width="9" style="1" customWidth="1"/>
    <col min="8210" max="8211" width="8" style="1" customWidth="1"/>
    <col min="8212" max="8213" width="9" style="1" customWidth="1"/>
    <col min="8214" max="8448" width="8" style="1"/>
    <col min="8449" max="8449" width="30" style="1" customWidth="1"/>
    <col min="8450" max="8450" width="10" style="1" customWidth="1"/>
    <col min="8451" max="8451" width="12" style="1" customWidth="1"/>
    <col min="8452" max="8452" width="8" style="1" customWidth="1"/>
    <col min="8453" max="8453" width="14" style="1" customWidth="1"/>
    <col min="8454" max="8457" width="6" style="1" customWidth="1"/>
    <col min="8458" max="8458" width="14" style="1" customWidth="1"/>
    <col min="8459" max="8459" width="7" style="1" customWidth="1"/>
    <col min="8460" max="8464" width="8" style="1" customWidth="1"/>
    <col min="8465" max="8465" width="9" style="1" customWidth="1"/>
    <col min="8466" max="8467" width="8" style="1" customWidth="1"/>
    <col min="8468" max="8469" width="9" style="1" customWidth="1"/>
    <col min="8470" max="8704" width="8" style="1"/>
    <col min="8705" max="8705" width="30" style="1" customWidth="1"/>
    <col min="8706" max="8706" width="10" style="1" customWidth="1"/>
    <col min="8707" max="8707" width="12" style="1" customWidth="1"/>
    <col min="8708" max="8708" width="8" style="1" customWidth="1"/>
    <col min="8709" max="8709" width="14" style="1" customWidth="1"/>
    <col min="8710" max="8713" width="6" style="1" customWidth="1"/>
    <col min="8714" max="8714" width="14" style="1" customWidth="1"/>
    <col min="8715" max="8715" width="7" style="1" customWidth="1"/>
    <col min="8716" max="8720" width="8" style="1" customWidth="1"/>
    <col min="8721" max="8721" width="9" style="1" customWidth="1"/>
    <col min="8722" max="8723" width="8" style="1" customWidth="1"/>
    <col min="8724" max="8725" width="9" style="1" customWidth="1"/>
    <col min="8726" max="8960" width="8" style="1"/>
    <col min="8961" max="8961" width="30" style="1" customWidth="1"/>
    <col min="8962" max="8962" width="10" style="1" customWidth="1"/>
    <col min="8963" max="8963" width="12" style="1" customWidth="1"/>
    <col min="8964" max="8964" width="8" style="1" customWidth="1"/>
    <col min="8965" max="8965" width="14" style="1" customWidth="1"/>
    <col min="8966" max="8969" width="6" style="1" customWidth="1"/>
    <col min="8970" max="8970" width="14" style="1" customWidth="1"/>
    <col min="8971" max="8971" width="7" style="1" customWidth="1"/>
    <col min="8972" max="8976" width="8" style="1" customWidth="1"/>
    <col min="8977" max="8977" width="9" style="1" customWidth="1"/>
    <col min="8978" max="8979" width="8" style="1" customWidth="1"/>
    <col min="8980" max="8981" width="9" style="1" customWidth="1"/>
    <col min="8982" max="9216" width="8" style="1"/>
    <col min="9217" max="9217" width="30" style="1" customWidth="1"/>
    <col min="9218" max="9218" width="10" style="1" customWidth="1"/>
    <col min="9219" max="9219" width="12" style="1" customWidth="1"/>
    <col min="9220" max="9220" width="8" style="1" customWidth="1"/>
    <col min="9221" max="9221" width="14" style="1" customWidth="1"/>
    <col min="9222" max="9225" width="6" style="1" customWidth="1"/>
    <col min="9226" max="9226" width="14" style="1" customWidth="1"/>
    <col min="9227" max="9227" width="7" style="1" customWidth="1"/>
    <col min="9228" max="9232" width="8" style="1" customWidth="1"/>
    <col min="9233" max="9233" width="9" style="1" customWidth="1"/>
    <col min="9234" max="9235" width="8" style="1" customWidth="1"/>
    <col min="9236" max="9237" width="9" style="1" customWidth="1"/>
    <col min="9238" max="9472" width="8" style="1"/>
    <col min="9473" max="9473" width="30" style="1" customWidth="1"/>
    <col min="9474" max="9474" width="10" style="1" customWidth="1"/>
    <col min="9475" max="9475" width="12" style="1" customWidth="1"/>
    <col min="9476" max="9476" width="8" style="1" customWidth="1"/>
    <col min="9477" max="9477" width="14" style="1" customWidth="1"/>
    <col min="9478" max="9481" width="6" style="1" customWidth="1"/>
    <col min="9482" max="9482" width="14" style="1" customWidth="1"/>
    <col min="9483" max="9483" width="7" style="1" customWidth="1"/>
    <col min="9484" max="9488" width="8" style="1" customWidth="1"/>
    <col min="9489" max="9489" width="9" style="1" customWidth="1"/>
    <col min="9490" max="9491" width="8" style="1" customWidth="1"/>
    <col min="9492" max="9493" width="9" style="1" customWidth="1"/>
    <col min="9494" max="9728" width="8" style="1"/>
    <col min="9729" max="9729" width="30" style="1" customWidth="1"/>
    <col min="9730" max="9730" width="10" style="1" customWidth="1"/>
    <col min="9731" max="9731" width="12" style="1" customWidth="1"/>
    <col min="9732" max="9732" width="8" style="1" customWidth="1"/>
    <col min="9733" max="9733" width="14" style="1" customWidth="1"/>
    <col min="9734" max="9737" width="6" style="1" customWidth="1"/>
    <col min="9738" max="9738" width="14" style="1" customWidth="1"/>
    <col min="9739" max="9739" width="7" style="1" customWidth="1"/>
    <col min="9740" max="9744" width="8" style="1" customWidth="1"/>
    <col min="9745" max="9745" width="9" style="1" customWidth="1"/>
    <col min="9746" max="9747" width="8" style="1" customWidth="1"/>
    <col min="9748" max="9749" width="9" style="1" customWidth="1"/>
    <col min="9750" max="9984" width="8" style="1"/>
    <col min="9985" max="9985" width="30" style="1" customWidth="1"/>
    <col min="9986" max="9986" width="10" style="1" customWidth="1"/>
    <col min="9987" max="9987" width="12" style="1" customWidth="1"/>
    <col min="9988" max="9988" width="8" style="1" customWidth="1"/>
    <col min="9989" max="9989" width="14" style="1" customWidth="1"/>
    <col min="9990" max="9993" width="6" style="1" customWidth="1"/>
    <col min="9994" max="9994" width="14" style="1" customWidth="1"/>
    <col min="9995" max="9995" width="7" style="1" customWidth="1"/>
    <col min="9996" max="10000" width="8" style="1" customWidth="1"/>
    <col min="10001" max="10001" width="9" style="1" customWidth="1"/>
    <col min="10002" max="10003" width="8" style="1" customWidth="1"/>
    <col min="10004" max="10005" width="9" style="1" customWidth="1"/>
    <col min="10006" max="10240" width="8" style="1"/>
    <col min="10241" max="10241" width="30" style="1" customWidth="1"/>
    <col min="10242" max="10242" width="10" style="1" customWidth="1"/>
    <col min="10243" max="10243" width="12" style="1" customWidth="1"/>
    <col min="10244" max="10244" width="8" style="1" customWidth="1"/>
    <col min="10245" max="10245" width="14" style="1" customWidth="1"/>
    <col min="10246" max="10249" width="6" style="1" customWidth="1"/>
    <col min="10250" max="10250" width="14" style="1" customWidth="1"/>
    <col min="10251" max="10251" width="7" style="1" customWidth="1"/>
    <col min="10252" max="10256" width="8" style="1" customWidth="1"/>
    <col min="10257" max="10257" width="9" style="1" customWidth="1"/>
    <col min="10258" max="10259" width="8" style="1" customWidth="1"/>
    <col min="10260" max="10261" width="9" style="1" customWidth="1"/>
    <col min="10262" max="10496" width="8" style="1"/>
    <col min="10497" max="10497" width="30" style="1" customWidth="1"/>
    <col min="10498" max="10498" width="10" style="1" customWidth="1"/>
    <col min="10499" max="10499" width="12" style="1" customWidth="1"/>
    <col min="10500" max="10500" width="8" style="1" customWidth="1"/>
    <col min="10501" max="10501" width="14" style="1" customWidth="1"/>
    <col min="10502" max="10505" width="6" style="1" customWidth="1"/>
    <col min="10506" max="10506" width="14" style="1" customWidth="1"/>
    <col min="10507" max="10507" width="7" style="1" customWidth="1"/>
    <col min="10508" max="10512" width="8" style="1" customWidth="1"/>
    <col min="10513" max="10513" width="9" style="1" customWidth="1"/>
    <col min="10514" max="10515" width="8" style="1" customWidth="1"/>
    <col min="10516" max="10517" width="9" style="1" customWidth="1"/>
    <col min="10518" max="10752" width="8" style="1"/>
    <col min="10753" max="10753" width="30" style="1" customWidth="1"/>
    <col min="10754" max="10754" width="10" style="1" customWidth="1"/>
    <col min="10755" max="10755" width="12" style="1" customWidth="1"/>
    <col min="10756" max="10756" width="8" style="1" customWidth="1"/>
    <col min="10757" max="10757" width="14" style="1" customWidth="1"/>
    <col min="10758" max="10761" width="6" style="1" customWidth="1"/>
    <col min="10762" max="10762" width="14" style="1" customWidth="1"/>
    <col min="10763" max="10763" width="7" style="1" customWidth="1"/>
    <col min="10764" max="10768" width="8" style="1" customWidth="1"/>
    <col min="10769" max="10769" width="9" style="1" customWidth="1"/>
    <col min="10770" max="10771" width="8" style="1" customWidth="1"/>
    <col min="10772" max="10773" width="9" style="1" customWidth="1"/>
    <col min="10774" max="11008" width="8" style="1"/>
    <col min="11009" max="11009" width="30" style="1" customWidth="1"/>
    <col min="11010" max="11010" width="10" style="1" customWidth="1"/>
    <col min="11011" max="11011" width="12" style="1" customWidth="1"/>
    <col min="11012" max="11012" width="8" style="1" customWidth="1"/>
    <col min="11013" max="11013" width="14" style="1" customWidth="1"/>
    <col min="11014" max="11017" width="6" style="1" customWidth="1"/>
    <col min="11018" max="11018" width="14" style="1" customWidth="1"/>
    <col min="11019" max="11019" width="7" style="1" customWidth="1"/>
    <col min="11020" max="11024" width="8" style="1" customWidth="1"/>
    <col min="11025" max="11025" width="9" style="1" customWidth="1"/>
    <col min="11026" max="11027" width="8" style="1" customWidth="1"/>
    <col min="11028" max="11029" width="9" style="1" customWidth="1"/>
    <col min="11030" max="11264" width="8" style="1"/>
    <col min="11265" max="11265" width="30" style="1" customWidth="1"/>
    <col min="11266" max="11266" width="10" style="1" customWidth="1"/>
    <col min="11267" max="11267" width="12" style="1" customWidth="1"/>
    <col min="11268" max="11268" width="8" style="1" customWidth="1"/>
    <col min="11269" max="11269" width="14" style="1" customWidth="1"/>
    <col min="11270" max="11273" width="6" style="1" customWidth="1"/>
    <col min="11274" max="11274" width="14" style="1" customWidth="1"/>
    <col min="11275" max="11275" width="7" style="1" customWidth="1"/>
    <col min="11276" max="11280" width="8" style="1" customWidth="1"/>
    <col min="11281" max="11281" width="9" style="1" customWidth="1"/>
    <col min="11282" max="11283" width="8" style="1" customWidth="1"/>
    <col min="11284" max="11285" width="9" style="1" customWidth="1"/>
    <col min="11286" max="11520" width="8" style="1"/>
    <col min="11521" max="11521" width="30" style="1" customWidth="1"/>
    <col min="11522" max="11522" width="10" style="1" customWidth="1"/>
    <col min="11523" max="11523" width="12" style="1" customWidth="1"/>
    <col min="11524" max="11524" width="8" style="1" customWidth="1"/>
    <col min="11525" max="11525" width="14" style="1" customWidth="1"/>
    <col min="11526" max="11529" width="6" style="1" customWidth="1"/>
    <col min="11530" max="11530" width="14" style="1" customWidth="1"/>
    <col min="11531" max="11531" width="7" style="1" customWidth="1"/>
    <col min="11532" max="11536" width="8" style="1" customWidth="1"/>
    <col min="11537" max="11537" width="9" style="1" customWidth="1"/>
    <col min="11538" max="11539" width="8" style="1" customWidth="1"/>
    <col min="11540" max="11541" width="9" style="1" customWidth="1"/>
    <col min="11542" max="11776" width="8" style="1"/>
    <col min="11777" max="11777" width="30" style="1" customWidth="1"/>
    <col min="11778" max="11778" width="10" style="1" customWidth="1"/>
    <col min="11779" max="11779" width="12" style="1" customWidth="1"/>
    <col min="11780" max="11780" width="8" style="1" customWidth="1"/>
    <col min="11781" max="11781" width="14" style="1" customWidth="1"/>
    <col min="11782" max="11785" width="6" style="1" customWidth="1"/>
    <col min="11786" max="11786" width="14" style="1" customWidth="1"/>
    <col min="11787" max="11787" width="7" style="1" customWidth="1"/>
    <col min="11788" max="11792" width="8" style="1" customWidth="1"/>
    <col min="11793" max="11793" width="9" style="1" customWidth="1"/>
    <col min="11794" max="11795" width="8" style="1" customWidth="1"/>
    <col min="11796" max="11797" width="9" style="1" customWidth="1"/>
    <col min="11798" max="12032" width="8" style="1"/>
    <col min="12033" max="12033" width="30" style="1" customWidth="1"/>
    <col min="12034" max="12034" width="10" style="1" customWidth="1"/>
    <col min="12035" max="12035" width="12" style="1" customWidth="1"/>
    <col min="12036" max="12036" width="8" style="1" customWidth="1"/>
    <col min="12037" max="12037" width="14" style="1" customWidth="1"/>
    <col min="12038" max="12041" width="6" style="1" customWidth="1"/>
    <col min="12042" max="12042" width="14" style="1" customWidth="1"/>
    <col min="12043" max="12043" width="7" style="1" customWidth="1"/>
    <col min="12044" max="12048" width="8" style="1" customWidth="1"/>
    <col min="12049" max="12049" width="9" style="1" customWidth="1"/>
    <col min="12050" max="12051" width="8" style="1" customWidth="1"/>
    <col min="12052" max="12053" width="9" style="1" customWidth="1"/>
    <col min="12054" max="12288" width="8" style="1"/>
    <col min="12289" max="12289" width="30" style="1" customWidth="1"/>
    <col min="12290" max="12290" width="10" style="1" customWidth="1"/>
    <col min="12291" max="12291" width="12" style="1" customWidth="1"/>
    <col min="12292" max="12292" width="8" style="1" customWidth="1"/>
    <col min="12293" max="12293" width="14" style="1" customWidth="1"/>
    <col min="12294" max="12297" width="6" style="1" customWidth="1"/>
    <col min="12298" max="12298" width="14" style="1" customWidth="1"/>
    <col min="12299" max="12299" width="7" style="1" customWidth="1"/>
    <col min="12300" max="12304" width="8" style="1" customWidth="1"/>
    <col min="12305" max="12305" width="9" style="1" customWidth="1"/>
    <col min="12306" max="12307" width="8" style="1" customWidth="1"/>
    <col min="12308" max="12309" width="9" style="1" customWidth="1"/>
    <col min="12310" max="12544" width="8" style="1"/>
    <col min="12545" max="12545" width="30" style="1" customWidth="1"/>
    <col min="12546" max="12546" width="10" style="1" customWidth="1"/>
    <col min="12547" max="12547" width="12" style="1" customWidth="1"/>
    <col min="12548" max="12548" width="8" style="1" customWidth="1"/>
    <col min="12549" max="12549" width="14" style="1" customWidth="1"/>
    <col min="12550" max="12553" width="6" style="1" customWidth="1"/>
    <col min="12554" max="12554" width="14" style="1" customWidth="1"/>
    <col min="12555" max="12555" width="7" style="1" customWidth="1"/>
    <col min="12556" max="12560" width="8" style="1" customWidth="1"/>
    <col min="12561" max="12561" width="9" style="1" customWidth="1"/>
    <col min="12562" max="12563" width="8" style="1" customWidth="1"/>
    <col min="12564" max="12565" width="9" style="1" customWidth="1"/>
    <col min="12566" max="12800" width="8" style="1"/>
    <col min="12801" max="12801" width="30" style="1" customWidth="1"/>
    <col min="12802" max="12802" width="10" style="1" customWidth="1"/>
    <col min="12803" max="12803" width="12" style="1" customWidth="1"/>
    <col min="12804" max="12804" width="8" style="1" customWidth="1"/>
    <col min="12805" max="12805" width="14" style="1" customWidth="1"/>
    <col min="12806" max="12809" width="6" style="1" customWidth="1"/>
    <col min="12810" max="12810" width="14" style="1" customWidth="1"/>
    <col min="12811" max="12811" width="7" style="1" customWidth="1"/>
    <col min="12812" max="12816" width="8" style="1" customWidth="1"/>
    <col min="12817" max="12817" width="9" style="1" customWidth="1"/>
    <col min="12818" max="12819" width="8" style="1" customWidth="1"/>
    <col min="12820" max="12821" width="9" style="1" customWidth="1"/>
    <col min="12822" max="13056" width="8" style="1"/>
    <col min="13057" max="13057" width="30" style="1" customWidth="1"/>
    <col min="13058" max="13058" width="10" style="1" customWidth="1"/>
    <col min="13059" max="13059" width="12" style="1" customWidth="1"/>
    <col min="13060" max="13060" width="8" style="1" customWidth="1"/>
    <col min="13061" max="13061" width="14" style="1" customWidth="1"/>
    <col min="13062" max="13065" width="6" style="1" customWidth="1"/>
    <col min="13066" max="13066" width="14" style="1" customWidth="1"/>
    <col min="13067" max="13067" width="7" style="1" customWidth="1"/>
    <col min="13068" max="13072" width="8" style="1" customWidth="1"/>
    <col min="13073" max="13073" width="9" style="1" customWidth="1"/>
    <col min="13074" max="13075" width="8" style="1" customWidth="1"/>
    <col min="13076" max="13077" width="9" style="1" customWidth="1"/>
    <col min="13078" max="13312" width="8" style="1"/>
    <col min="13313" max="13313" width="30" style="1" customWidth="1"/>
    <col min="13314" max="13314" width="10" style="1" customWidth="1"/>
    <col min="13315" max="13315" width="12" style="1" customWidth="1"/>
    <col min="13316" max="13316" width="8" style="1" customWidth="1"/>
    <col min="13317" max="13317" width="14" style="1" customWidth="1"/>
    <col min="13318" max="13321" width="6" style="1" customWidth="1"/>
    <col min="13322" max="13322" width="14" style="1" customWidth="1"/>
    <col min="13323" max="13323" width="7" style="1" customWidth="1"/>
    <col min="13324" max="13328" width="8" style="1" customWidth="1"/>
    <col min="13329" max="13329" width="9" style="1" customWidth="1"/>
    <col min="13330" max="13331" width="8" style="1" customWidth="1"/>
    <col min="13332" max="13333" width="9" style="1" customWidth="1"/>
    <col min="13334" max="13568" width="8" style="1"/>
    <col min="13569" max="13569" width="30" style="1" customWidth="1"/>
    <col min="13570" max="13570" width="10" style="1" customWidth="1"/>
    <col min="13571" max="13571" width="12" style="1" customWidth="1"/>
    <col min="13572" max="13572" width="8" style="1" customWidth="1"/>
    <col min="13573" max="13573" width="14" style="1" customWidth="1"/>
    <col min="13574" max="13577" width="6" style="1" customWidth="1"/>
    <col min="13578" max="13578" width="14" style="1" customWidth="1"/>
    <col min="13579" max="13579" width="7" style="1" customWidth="1"/>
    <col min="13580" max="13584" width="8" style="1" customWidth="1"/>
    <col min="13585" max="13585" width="9" style="1" customWidth="1"/>
    <col min="13586" max="13587" width="8" style="1" customWidth="1"/>
    <col min="13588" max="13589" width="9" style="1" customWidth="1"/>
    <col min="13590" max="13824" width="8" style="1"/>
    <col min="13825" max="13825" width="30" style="1" customWidth="1"/>
    <col min="13826" max="13826" width="10" style="1" customWidth="1"/>
    <col min="13827" max="13827" width="12" style="1" customWidth="1"/>
    <col min="13828" max="13828" width="8" style="1" customWidth="1"/>
    <col min="13829" max="13829" width="14" style="1" customWidth="1"/>
    <col min="13830" max="13833" width="6" style="1" customWidth="1"/>
    <col min="13834" max="13834" width="14" style="1" customWidth="1"/>
    <col min="13835" max="13835" width="7" style="1" customWidth="1"/>
    <col min="13836" max="13840" width="8" style="1" customWidth="1"/>
    <col min="13841" max="13841" width="9" style="1" customWidth="1"/>
    <col min="13842" max="13843" width="8" style="1" customWidth="1"/>
    <col min="13844" max="13845" width="9" style="1" customWidth="1"/>
    <col min="13846" max="14080" width="8" style="1"/>
    <col min="14081" max="14081" width="30" style="1" customWidth="1"/>
    <col min="14082" max="14082" width="10" style="1" customWidth="1"/>
    <col min="14083" max="14083" width="12" style="1" customWidth="1"/>
    <col min="14084" max="14084" width="8" style="1" customWidth="1"/>
    <col min="14085" max="14085" width="14" style="1" customWidth="1"/>
    <col min="14086" max="14089" width="6" style="1" customWidth="1"/>
    <col min="14090" max="14090" width="14" style="1" customWidth="1"/>
    <col min="14091" max="14091" width="7" style="1" customWidth="1"/>
    <col min="14092" max="14096" width="8" style="1" customWidth="1"/>
    <col min="14097" max="14097" width="9" style="1" customWidth="1"/>
    <col min="14098" max="14099" width="8" style="1" customWidth="1"/>
    <col min="14100" max="14101" width="9" style="1" customWidth="1"/>
    <col min="14102" max="14336" width="8" style="1"/>
    <col min="14337" max="14337" width="30" style="1" customWidth="1"/>
    <col min="14338" max="14338" width="10" style="1" customWidth="1"/>
    <col min="14339" max="14339" width="12" style="1" customWidth="1"/>
    <col min="14340" max="14340" width="8" style="1" customWidth="1"/>
    <col min="14341" max="14341" width="14" style="1" customWidth="1"/>
    <col min="14342" max="14345" width="6" style="1" customWidth="1"/>
    <col min="14346" max="14346" width="14" style="1" customWidth="1"/>
    <col min="14347" max="14347" width="7" style="1" customWidth="1"/>
    <col min="14348" max="14352" width="8" style="1" customWidth="1"/>
    <col min="14353" max="14353" width="9" style="1" customWidth="1"/>
    <col min="14354" max="14355" width="8" style="1" customWidth="1"/>
    <col min="14356" max="14357" width="9" style="1" customWidth="1"/>
    <col min="14358" max="14592" width="8" style="1"/>
    <col min="14593" max="14593" width="30" style="1" customWidth="1"/>
    <col min="14594" max="14594" width="10" style="1" customWidth="1"/>
    <col min="14595" max="14595" width="12" style="1" customWidth="1"/>
    <col min="14596" max="14596" width="8" style="1" customWidth="1"/>
    <col min="14597" max="14597" width="14" style="1" customWidth="1"/>
    <col min="14598" max="14601" width="6" style="1" customWidth="1"/>
    <col min="14602" max="14602" width="14" style="1" customWidth="1"/>
    <col min="14603" max="14603" width="7" style="1" customWidth="1"/>
    <col min="14604" max="14608" width="8" style="1" customWidth="1"/>
    <col min="14609" max="14609" width="9" style="1" customWidth="1"/>
    <col min="14610" max="14611" width="8" style="1" customWidth="1"/>
    <col min="14612" max="14613" width="9" style="1" customWidth="1"/>
    <col min="14614" max="14848" width="8" style="1"/>
    <col min="14849" max="14849" width="30" style="1" customWidth="1"/>
    <col min="14850" max="14850" width="10" style="1" customWidth="1"/>
    <col min="14851" max="14851" width="12" style="1" customWidth="1"/>
    <col min="14852" max="14852" width="8" style="1" customWidth="1"/>
    <col min="14853" max="14853" width="14" style="1" customWidth="1"/>
    <col min="14854" max="14857" width="6" style="1" customWidth="1"/>
    <col min="14858" max="14858" width="14" style="1" customWidth="1"/>
    <col min="14859" max="14859" width="7" style="1" customWidth="1"/>
    <col min="14860" max="14864" width="8" style="1" customWidth="1"/>
    <col min="14865" max="14865" width="9" style="1" customWidth="1"/>
    <col min="14866" max="14867" width="8" style="1" customWidth="1"/>
    <col min="14868" max="14869" width="9" style="1" customWidth="1"/>
    <col min="14870" max="15104" width="8" style="1"/>
    <col min="15105" max="15105" width="30" style="1" customWidth="1"/>
    <col min="15106" max="15106" width="10" style="1" customWidth="1"/>
    <col min="15107" max="15107" width="12" style="1" customWidth="1"/>
    <col min="15108" max="15108" width="8" style="1" customWidth="1"/>
    <col min="15109" max="15109" width="14" style="1" customWidth="1"/>
    <col min="15110" max="15113" width="6" style="1" customWidth="1"/>
    <col min="15114" max="15114" width="14" style="1" customWidth="1"/>
    <col min="15115" max="15115" width="7" style="1" customWidth="1"/>
    <col min="15116" max="15120" width="8" style="1" customWidth="1"/>
    <col min="15121" max="15121" width="9" style="1" customWidth="1"/>
    <col min="15122" max="15123" width="8" style="1" customWidth="1"/>
    <col min="15124" max="15125" width="9" style="1" customWidth="1"/>
    <col min="15126" max="15360" width="8" style="1"/>
    <col min="15361" max="15361" width="30" style="1" customWidth="1"/>
    <col min="15362" max="15362" width="10" style="1" customWidth="1"/>
    <col min="15363" max="15363" width="12" style="1" customWidth="1"/>
    <col min="15364" max="15364" width="8" style="1" customWidth="1"/>
    <col min="15365" max="15365" width="14" style="1" customWidth="1"/>
    <col min="15366" max="15369" width="6" style="1" customWidth="1"/>
    <col min="15370" max="15370" width="14" style="1" customWidth="1"/>
    <col min="15371" max="15371" width="7" style="1" customWidth="1"/>
    <col min="15372" max="15376" width="8" style="1" customWidth="1"/>
    <col min="15377" max="15377" width="9" style="1" customWidth="1"/>
    <col min="15378" max="15379" width="8" style="1" customWidth="1"/>
    <col min="15380" max="15381" width="9" style="1" customWidth="1"/>
    <col min="15382" max="15616" width="8" style="1"/>
    <col min="15617" max="15617" width="30" style="1" customWidth="1"/>
    <col min="15618" max="15618" width="10" style="1" customWidth="1"/>
    <col min="15619" max="15619" width="12" style="1" customWidth="1"/>
    <col min="15620" max="15620" width="8" style="1" customWidth="1"/>
    <col min="15621" max="15621" width="14" style="1" customWidth="1"/>
    <col min="15622" max="15625" width="6" style="1" customWidth="1"/>
    <col min="15626" max="15626" width="14" style="1" customWidth="1"/>
    <col min="15627" max="15627" width="7" style="1" customWidth="1"/>
    <col min="15628" max="15632" width="8" style="1" customWidth="1"/>
    <col min="15633" max="15633" width="9" style="1" customWidth="1"/>
    <col min="15634" max="15635" width="8" style="1" customWidth="1"/>
    <col min="15636" max="15637" width="9" style="1" customWidth="1"/>
    <col min="15638" max="15872" width="8" style="1"/>
    <col min="15873" max="15873" width="30" style="1" customWidth="1"/>
    <col min="15874" max="15874" width="10" style="1" customWidth="1"/>
    <col min="15875" max="15875" width="12" style="1" customWidth="1"/>
    <col min="15876" max="15876" width="8" style="1" customWidth="1"/>
    <col min="15877" max="15877" width="14" style="1" customWidth="1"/>
    <col min="15878" max="15881" width="6" style="1" customWidth="1"/>
    <col min="15882" max="15882" width="14" style="1" customWidth="1"/>
    <col min="15883" max="15883" width="7" style="1" customWidth="1"/>
    <col min="15884" max="15888" width="8" style="1" customWidth="1"/>
    <col min="15889" max="15889" width="9" style="1" customWidth="1"/>
    <col min="15890" max="15891" width="8" style="1" customWidth="1"/>
    <col min="15892" max="15893" width="9" style="1" customWidth="1"/>
    <col min="15894" max="16128" width="8" style="1"/>
    <col min="16129" max="16129" width="30" style="1" customWidth="1"/>
    <col min="16130" max="16130" width="10" style="1" customWidth="1"/>
    <col min="16131" max="16131" width="12" style="1" customWidth="1"/>
    <col min="16132" max="16132" width="8" style="1" customWidth="1"/>
    <col min="16133" max="16133" width="14" style="1" customWidth="1"/>
    <col min="16134" max="16137" width="6" style="1" customWidth="1"/>
    <col min="16138" max="16138" width="14" style="1" customWidth="1"/>
    <col min="16139" max="16139" width="7" style="1" customWidth="1"/>
    <col min="16140" max="16144" width="8" style="1" customWidth="1"/>
    <col min="16145" max="16145" width="9" style="1" customWidth="1"/>
    <col min="16146" max="16147" width="8" style="1" customWidth="1"/>
    <col min="16148" max="16149" width="9" style="1" customWidth="1"/>
    <col min="16150" max="16384" width="8" style="1"/>
  </cols>
  <sheetData>
    <row r="1" spans="1:22" ht="26.25" customHeight="1" x14ac:dyDescent="0.4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</row>
    <row r="2" spans="1:22" ht="20.399999999999999" customHeight="1" thickBot="1" x14ac:dyDescent="0.45">
      <c r="A2" s="46" t="s">
        <v>27</v>
      </c>
      <c r="B2" s="36"/>
      <c r="C2" s="36"/>
      <c r="D2" s="25"/>
      <c r="E2" s="25"/>
      <c r="F2" s="25"/>
      <c r="G2" s="25"/>
      <c r="H2" s="36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38" t="s">
        <v>100</v>
      </c>
      <c r="U2" s="238"/>
      <c r="V2" s="238"/>
    </row>
    <row r="3" spans="1:22" ht="28.8" customHeight="1" thickBot="1" x14ac:dyDescent="0.45">
      <c r="A3" s="226" t="s">
        <v>25</v>
      </c>
      <c r="B3" s="226" t="s">
        <v>61</v>
      </c>
      <c r="C3" s="226" t="s">
        <v>60</v>
      </c>
      <c r="D3" s="226" t="s">
        <v>24</v>
      </c>
      <c r="E3" s="226" t="s">
        <v>67</v>
      </c>
      <c r="F3" s="226" t="s">
        <v>68</v>
      </c>
      <c r="G3" s="226" t="s">
        <v>69</v>
      </c>
      <c r="H3" s="226" t="s">
        <v>23</v>
      </c>
      <c r="I3" s="226" t="s">
        <v>22</v>
      </c>
      <c r="J3" s="226" t="s">
        <v>21</v>
      </c>
      <c r="K3" s="226" t="s">
        <v>20</v>
      </c>
      <c r="L3" s="226" t="s">
        <v>19</v>
      </c>
      <c r="M3" s="226"/>
      <c r="N3" s="226"/>
      <c r="O3" s="226"/>
      <c r="P3" s="226"/>
      <c r="Q3" s="226"/>
      <c r="R3" s="226"/>
      <c r="S3" s="226" t="s">
        <v>18</v>
      </c>
      <c r="T3" s="226"/>
      <c r="U3" s="226" t="s">
        <v>17</v>
      </c>
      <c r="V3" s="226" t="s">
        <v>16</v>
      </c>
    </row>
    <row r="4" spans="1:22" ht="10.5" customHeight="1" thickBot="1" x14ac:dyDescent="0.45">
      <c r="A4" s="226"/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4" t="s">
        <v>15</v>
      </c>
      <c r="M4" s="24" t="s">
        <v>14</v>
      </c>
      <c r="N4" s="24" t="s">
        <v>13</v>
      </c>
      <c r="O4" s="24" t="s">
        <v>12</v>
      </c>
      <c r="P4" s="24" t="s">
        <v>11</v>
      </c>
      <c r="Q4" s="34" t="s">
        <v>10</v>
      </c>
      <c r="R4" s="24" t="s">
        <v>63</v>
      </c>
      <c r="S4" s="24" t="s">
        <v>9</v>
      </c>
      <c r="T4" s="24" t="s">
        <v>8</v>
      </c>
      <c r="U4" s="226"/>
      <c r="V4" s="226"/>
    </row>
    <row r="5" spans="1:22" s="31" customFormat="1" ht="10.5" customHeight="1" thickBot="1" x14ac:dyDescent="0.45">
      <c r="A5" s="26"/>
      <c r="B5" s="224">
        <v>775308</v>
      </c>
      <c r="C5" s="222">
        <v>4500459018</v>
      </c>
      <c r="D5" s="220">
        <v>1095</v>
      </c>
      <c r="E5" s="227">
        <v>44502</v>
      </c>
      <c r="F5" s="227">
        <v>44509</v>
      </c>
      <c r="G5" s="227">
        <v>44557</v>
      </c>
      <c r="H5" s="32" t="s">
        <v>28</v>
      </c>
      <c r="I5" s="18" t="s">
        <v>3</v>
      </c>
      <c r="J5" s="27" t="s">
        <v>29</v>
      </c>
      <c r="K5" s="28">
        <v>3.17</v>
      </c>
      <c r="L5" s="29">
        <v>76</v>
      </c>
      <c r="M5" s="29">
        <v>162</v>
      </c>
      <c r="N5" s="29">
        <v>174</v>
      </c>
      <c r="O5" s="29">
        <v>82</v>
      </c>
      <c r="P5" s="29">
        <v>18</v>
      </c>
      <c r="Q5" s="29">
        <v>512</v>
      </c>
      <c r="R5" s="42">
        <f>K5*Q5</f>
        <v>1623.04</v>
      </c>
      <c r="S5" s="30" t="s">
        <v>30</v>
      </c>
      <c r="T5" s="30"/>
      <c r="U5" s="29"/>
      <c r="V5" s="29"/>
    </row>
    <row r="6" spans="1:22" ht="10.5" customHeight="1" thickBot="1" x14ac:dyDescent="0.45">
      <c r="A6" s="22" t="s">
        <v>64</v>
      </c>
      <c r="B6" s="225"/>
      <c r="C6" s="223">
        <v>4500459018</v>
      </c>
      <c r="D6" s="228"/>
      <c r="E6" s="221"/>
      <c r="F6" s="221"/>
      <c r="G6" s="229"/>
      <c r="H6" s="12"/>
      <c r="I6" s="12"/>
      <c r="J6" s="14"/>
      <c r="K6" s="13"/>
      <c r="L6" s="11">
        <f>L5</f>
        <v>76</v>
      </c>
      <c r="M6" s="11">
        <f t="shared" ref="M6:P6" si="0">M5</f>
        <v>162</v>
      </c>
      <c r="N6" s="11">
        <f t="shared" si="0"/>
        <v>174</v>
      </c>
      <c r="O6" s="11">
        <f t="shared" si="0"/>
        <v>82</v>
      </c>
      <c r="P6" s="11">
        <f t="shared" si="0"/>
        <v>18</v>
      </c>
      <c r="Q6" s="11">
        <f>SUM($L$6:$P$6)</f>
        <v>512</v>
      </c>
      <c r="R6" s="43">
        <f t="shared" ref="M6:R14" si="1">R5</f>
        <v>1623.04</v>
      </c>
      <c r="S6" s="12"/>
      <c r="T6" s="12"/>
      <c r="U6" s="11"/>
      <c r="V6" s="11"/>
    </row>
    <row r="7" spans="1:22" ht="10.5" customHeight="1" thickBot="1" x14ac:dyDescent="0.45">
      <c r="A7" s="22" t="s">
        <v>75</v>
      </c>
      <c r="B7" s="224">
        <v>775309</v>
      </c>
      <c r="C7" s="222">
        <v>4500459019</v>
      </c>
      <c r="D7" s="228"/>
      <c r="E7" s="227">
        <v>44502</v>
      </c>
      <c r="F7" s="227">
        <v>44509</v>
      </c>
      <c r="G7" s="227">
        <v>44557</v>
      </c>
      <c r="H7" s="32" t="s">
        <v>28</v>
      </c>
      <c r="I7" s="18" t="s">
        <v>3</v>
      </c>
      <c r="J7" s="27" t="s">
        <v>29</v>
      </c>
      <c r="K7" s="28">
        <v>3.17</v>
      </c>
      <c r="L7" s="17">
        <v>332</v>
      </c>
      <c r="M7" s="17">
        <v>664</v>
      </c>
      <c r="N7" s="17">
        <v>664</v>
      </c>
      <c r="O7" s="17">
        <v>332</v>
      </c>
      <c r="P7" s="17">
        <v>166</v>
      </c>
      <c r="Q7" s="17">
        <f>SUM($L$7:$P$7)</f>
        <v>2158</v>
      </c>
      <c r="R7" s="42">
        <f>K7*Q7</f>
        <v>6840.86</v>
      </c>
      <c r="S7" s="32" t="s">
        <v>32</v>
      </c>
      <c r="T7" s="30" t="s">
        <v>65</v>
      </c>
      <c r="U7" s="17"/>
      <c r="V7" s="17"/>
    </row>
    <row r="8" spans="1:22" ht="10.199999999999999" customHeight="1" thickBot="1" x14ac:dyDescent="0.45">
      <c r="A8" s="21" t="s">
        <v>6</v>
      </c>
      <c r="B8" s="225"/>
      <c r="C8" s="223">
        <v>4500459019</v>
      </c>
      <c r="D8" s="228"/>
      <c r="E8" s="221"/>
      <c r="F8" s="221"/>
      <c r="G8" s="229"/>
      <c r="H8" s="12"/>
      <c r="I8" s="12"/>
      <c r="J8" s="14"/>
      <c r="K8" s="13"/>
      <c r="L8" s="11">
        <f>L7</f>
        <v>332</v>
      </c>
      <c r="M8" s="11">
        <f t="shared" ref="M8:P8" si="2">M7</f>
        <v>664</v>
      </c>
      <c r="N8" s="11">
        <f t="shared" si="2"/>
        <v>664</v>
      </c>
      <c r="O8" s="11">
        <f t="shared" si="2"/>
        <v>332</v>
      </c>
      <c r="P8" s="11">
        <f t="shared" si="2"/>
        <v>166</v>
      </c>
      <c r="Q8" s="11">
        <f t="shared" ref="Q8" si="3">Q7</f>
        <v>2158</v>
      </c>
      <c r="R8" s="43">
        <f t="shared" si="1"/>
        <v>6840.86</v>
      </c>
      <c r="S8" s="12"/>
      <c r="T8" s="12"/>
      <c r="U8" s="11"/>
      <c r="V8" s="11"/>
    </row>
    <row r="9" spans="1:22" ht="10.5" customHeight="1" thickBot="1" x14ac:dyDescent="0.45">
      <c r="A9" s="10" t="s">
        <v>5</v>
      </c>
      <c r="B9" s="224">
        <v>775310</v>
      </c>
      <c r="C9" s="222">
        <v>4500459020</v>
      </c>
      <c r="D9" s="228"/>
      <c r="E9" s="227">
        <v>44502</v>
      </c>
      <c r="F9" s="227">
        <v>44509</v>
      </c>
      <c r="G9" s="227">
        <v>44557</v>
      </c>
      <c r="H9" s="32" t="s">
        <v>28</v>
      </c>
      <c r="I9" s="18" t="s">
        <v>3</v>
      </c>
      <c r="J9" s="27" t="s">
        <v>29</v>
      </c>
      <c r="K9" s="28">
        <v>3.17</v>
      </c>
      <c r="L9" s="17">
        <v>194</v>
      </c>
      <c r="M9" s="17">
        <v>445</v>
      </c>
      <c r="N9" s="17">
        <v>474</v>
      </c>
      <c r="O9" s="17">
        <v>172</v>
      </c>
      <c r="P9" s="17">
        <v>62</v>
      </c>
      <c r="Q9" s="17">
        <f>SUM($L$9:$P$9)</f>
        <v>1347</v>
      </c>
      <c r="R9" s="42">
        <f>K9*Q9</f>
        <v>4269.99</v>
      </c>
      <c r="S9" s="30" t="s">
        <v>30</v>
      </c>
      <c r="T9" s="18"/>
      <c r="U9" s="17"/>
      <c r="V9" s="17"/>
    </row>
    <row r="10" spans="1:22" ht="10.5" customHeight="1" thickBot="1" x14ac:dyDescent="0.45">
      <c r="A10" s="38" t="s">
        <v>71</v>
      </c>
      <c r="B10" s="225"/>
      <c r="C10" s="223">
        <v>4500459020</v>
      </c>
      <c r="D10" s="228"/>
      <c r="E10" s="221"/>
      <c r="F10" s="221"/>
      <c r="G10" s="229"/>
      <c r="H10" s="12"/>
      <c r="I10" s="12"/>
      <c r="J10" s="14"/>
      <c r="K10" s="13"/>
      <c r="L10" s="11">
        <f>L9</f>
        <v>194</v>
      </c>
      <c r="M10" s="11">
        <f t="shared" ref="M10:P10" si="4">M9</f>
        <v>445</v>
      </c>
      <c r="N10" s="11">
        <f t="shared" si="4"/>
        <v>474</v>
      </c>
      <c r="O10" s="11">
        <f t="shared" si="4"/>
        <v>172</v>
      </c>
      <c r="P10" s="11">
        <f t="shared" si="4"/>
        <v>62</v>
      </c>
      <c r="Q10" s="11">
        <f t="shared" ref="Q10" si="5">Q9</f>
        <v>1347</v>
      </c>
      <c r="R10" s="43">
        <f t="shared" si="1"/>
        <v>4269.99</v>
      </c>
      <c r="S10" s="12"/>
      <c r="T10" s="12"/>
      <c r="U10" s="11"/>
      <c r="V10" s="11"/>
    </row>
    <row r="11" spans="1:22" ht="10.5" customHeight="1" thickBot="1" x14ac:dyDescent="0.45">
      <c r="A11" s="38"/>
      <c r="B11" s="224">
        <v>775311</v>
      </c>
      <c r="C11" s="222">
        <v>4500459021</v>
      </c>
      <c r="D11" s="228"/>
      <c r="E11" s="227">
        <v>44502</v>
      </c>
      <c r="F11" s="227">
        <v>44509</v>
      </c>
      <c r="G11" s="227">
        <v>44557</v>
      </c>
      <c r="H11" s="32" t="s">
        <v>28</v>
      </c>
      <c r="I11" s="18" t="s">
        <v>3</v>
      </c>
      <c r="J11" s="27" t="s">
        <v>29</v>
      </c>
      <c r="K11" s="28">
        <v>3.17</v>
      </c>
      <c r="L11" s="17">
        <v>528</v>
      </c>
      <c r="M11" s="17">
        <v>1056</v>
      </c>
      <c r="N11" s="17">
        <v>1056</v>
      </c>
      <c r="O11" s="17">
        <v>528</v>
      </c>
      <c r="P11" s="17">
        <v>264</v>
      </c>
      <c r="Q11" s="17">
        <f>SUM($L$11:$P$11)</f>
        <v>3432</v>
      </c>
      <c r="R11" s="42">
        <f>K11*Q11</f>
        <v>10879.44</v>
      </c>
      <c r="S11" s="32" t="s">
        <v>32</v>
      </c>
      <c r="T11" s="30" t="s">
        <v>65</v>
      </c>
      <c r="U11" s="17"/>
      <c r="V11" s="17"/>
    </row>
    <row r="12" spans="1:22" ht="10.5" customHeight="1" thickBot="1" x14ac:dyDescent="0.45">
      <c r="A12" s="38"/>
      <c r="B12" s="225"/>
      <c r="C12" s="223">
        <v>4500459021</v>
      </c>
      <c r="D12" s="228"/>
      <c r="E12" s="221"/>
      <c r="F12" s="221"/>
      <c r="G12" s="229"/>
      <c r="H12" s="12"/>
      <c r="I12" s="12"/>
      <c r="J12" s="14"/>
      <c r="K12" s="13"/>
      <c r="L12" s="11">
        <f>L11</f>
        <v>528</v>
      </c>
      <c r="M12" s="11">
        <f t="shared" ref="M12:P12" si="6">M11</f>
        <v>1056</v>
      </c>
      <c r="N12" s="11">
        <f t="shared" si="6"/>
        <v>1056</v>
      </c>
      <c r="O12" s="11">
        <f t="shared" si="6"/>
        <v>528</v>
      </c>
      <c r="P12" s="11">
        <f t="shared" si="6"/>
        <v>264</v>
      </c>
      <c r="Q12" s="11">
        <f t="shared" ref="Q12" si="7">Q11</f>
        <v>3432</v>
      </c>
      <c r="R12" s="43">
        <f t="shared" si="1"/>
        <v>10879.44</v>
      </c>
      <c r="S12" s="12"/>
      <c r="T12" s="12"/>
      <c r="U12" s="11"/>
      <c r="V12" s="11"/>
    </row>
    <row r="13" spans="1:22" ht="10.5" customHeight="1" thickBot="1" x14ac:dyDescent="0.45">
      <c r="A13" s="38"/>
      <c r="B13" s="224">
        <v>775312</v>
      </c>
      <c r="C13" s="222">
        <v>4500459022</v>
      </c>
      <c r="D13" s="228"/>
      <c r="E13" s="227">
        <v>44502</v>
      </c>
      <c r="F13" s="227">
        <v>44509</v>
      </c>
      <c r="G13" s="227">
        <v>44557</v>
      </c>
      <c r="H13" s="32" t="s">
        <v>4</v>
      </c>
      <c r="I13" s="18" t="s">
        <v>3</v>
      </c>
      <c r="J13" s="27" t="s">
        <v>29</v>
      </c>
      <c r="K13" s="28">
        <v>3.17</v>
      </c>
      <c r="L13" s="17">
        <v>145</v>
      </c>
      <c r="M13" s="17">
        <v>212</v>
      </c>
      <c r="N13" s="17">
        <v>151</v>
      </c>
      <c r="O13" s="17">
        <v>65</v>
      </c>
      <c r="P13" s="17">
        <v>27</v>
      </c>
      <c r="Q13" s="17">
        <f>SUM($L$13:$P$13)</f>
        <v>600</v>
      </c>
      <c r="R13" s="42">
        <f>K13*Q13</f>
        <v>1902</v>
      </c>
      <c r="S13" s="18" t="s">
        <v>7</v>
      </c>
      <c r="T13" s="18"/>
      <c r="U13" s="17"/>
      <c r="V13" s="17"/>
    </row>
    <row r="14" spans="1:22" ht="10.5" customHeight="1" thickBot="1" x14ac:dyDescent="0.45">
      <c r="A14" s="38"/>
      <c r="B14" s="225"/>
      <c r="C14" s="223">
        <v>4500459022</v>
      </c>
      <c r="D14" s="221"/>
      <c r="E14" s="221"/>
      <c r="F14" s="221"/>
      <c r="G14" s="229"/>
      <c r="H14" s="12"/>
      <c r="I14" s="12"/>
      <c r="J14" s="14"/>
      <c r="K14" s="13"/>
      <c r="L14" s="11">
        <f>L13</f>
        <v>145</v>
      </c>
      <c r="M14" s="11">
        <f t="shared" si="1"/>
        <v>212</v>
      </c>
      <c r="N14" s="11">
        <f t="shared" si="1"/>
        <v>151</v>
      </c>
      <c r="O14" s="11">
        <f t="shared" si="1"/>
        <v>65</v>
      </c>
      <c r="P14" s="11">
        <f t="shared" si="1"/>
        <v>27</v>
      </c>
      <c r="Q14" s="11">
        <f t="shared" ref="Q14" si="8">Q13</f>
        <v>600</v>
      </c>
      <c r="R14" s="43">
        <f t="shared" si="1"/>
        <v>1902</v>
      </c>
      <c r="S14" s="12"/>
      <c r="T14" s="12"/>
      <c r="U14" s="11"/>
      <c r="V14" s="11"/>
    </row>
    <row r="15" spans="1:22" ht="10.5" customHeight="1" thickBot="1" x14ac:dyDescent="0.45">
      <c r="A15" s="38"/>
      <c r="B15" s="224">
        <v>775338</v>
      </c>
      <c r="C15" s="222">
        <v>4500459023</v>
      </c>
      <c r="D15" s="220">
        <v>1103</v>
      </c>
      <c r="E15" s="227">
        <v>44502</v>
      </c>
      <c r="F15" s="227">
        <v>44509</v>
      </c>
      <c r="G15" s="227">
        <v>44557</v>
      </c>
      <c r="H15" s="32" t="s">
        <v>4</v>
      </c>
      <c r="I15" s="18" t="s">
        <v>3</v>
      </c>
      <c r="J15" s="20" t="s">
        <v>1</v>
      </c>
      <c r="K15" s="19">
        <v>3.07</v>
      </c>
      <c r="L15" s="17">
        <v>193</v>
      </c>
      <c r="M15" s="17">
        <v>373</v>
      </c>
      <c r="N15" s="17">
        <v>414</v>
      </c>
      <c r="O15" s="17">
        <v>153</v>
      </c>
      <c r="P15" s="17">
        <v>49</v>
      </c>
      <c r="Q15" s="17">
        <f>SUM($L$15:$P$15)</f>
        <v>1182</v>
      </c>
      <c r="R15" s="42">
        <f>K15*Q15</f>
        <v>3628.74</v>
      </c>
      <c r="S15" s="18" t="s">
        <v>30</v>
      </c>
      <c r="T15" s="18"/>
      <c r="U15" s="17"/>
      <c r="V15" s="17"/>
    </row>
    <row r="16" spans="1:22" ht="10.5" customHeight="1" thickBot="1" x14ac:dyDescent="0.45">
      <c r="A16" s="235"/>
      <c r="B16" s="225"/>
      <c r="C16" s="223">
        <v>4500459023</v>
      </c>
      <c r="D16" s="228"/>
      <c r="E16" s="221"/>
      <c r="F16" s="221"/>
      <c r="G16" s="229"/>
      <c r="H16" s="12"/>
      <c r="I16" s="12"/>
      <c r="J16" s="14"/>
      <c r="K16" s="13"/>
      <c r="L16" s="11">
        <f>L15</f>
        <v>193</v>
      </c>
      <c r="M16" s="11">
        <f>M15</f>
        <v>373</v>
      </c>
      <c r="N16" s="11">
        <f>N15</f>
        <v>414</v>
      </c>
      <c r="O16" s="11">
        <f>O15</f>
        <v>153</v>
      </c>
      <c r="P16" s="11">
        <f>P15</f>
        <v>49</v>
      </c>
      <c r="Q16" s="11">
        <f>SUM($L$16:$P$16)</f>
        <v>1182</v>
      </c>
      <c r="R16" s="43">
        <f t="shared" ref="R16" si="9">R15</f>
        <v>3628.74</v>
      </c>
      <c r="S16" s="12"/>
      <c r="T16" s="12"/>
      <c r="U16" s="11"/>
      <c r="V16" s="11"/>
    </row>
    <row r="17" spans="1:22" ht="10.5" customHeight="1" thickBot="1" x14ac:dyDescent="0.45">
      <c r="A17" s="235"/>
      <c r="B17" s="224">
        <v>775339</v>
      </c>
      <c r="C17" s="222">
        <v>4500459024</v>
      </c>
      <c r="D17" s="228"/>
      <c r="E17" s="227">
        <v>44502</v>
      </c>
      <c r="F17" s="227">
        <v>44509</v>
      </c>
      <c r="G17" s="227">
        <v>44557</v>
      </c>
      <c r="H17" s="32" t="s">
        <v>4</v>
      </c>
      <c r="I17" s="18" t="s">
        <v>3</v>
      </c>
      <c r="J17" s="20" t="s">
        <v>1</v>
      </c>
      <c r="K17" s="19">
        <v>3.07</v>
      </c>
      <c r="L17" s="17">
        <v>450</v>
      </c>
      <c r="M17" s="17">
        <v>900</v>
      </c>
      <c r="N17" s="17">
        <v>900</v>
      </c>
      <c r="O17" s="17">
        <v>450</v>
      </c>
      <c r="P17" s="17">
        <v>225</v>
      </c>
      <c r="Q17" s="17">
        <f>SUM(L17:P17)</f>
        <v>2925</v>
      </c>
      <c r="R17" s="42">
        <f>K17*Q17</f>
        <v>8979.75</v>
      </c>
      <c r="S17" s="18" t="s">
        <v>32</v>
      </c>
      <c r="T17" s="30" t="s">
        <v>65</v>
      </c>
      <c r="U17" s="17"/>
      <c r="V17" s="17"/>
    </row>
    <row r="18" spans="1:22" ht="10.5" customHeight="1" thickBot="1" x14ac:dyDescent="0.45">
      <c r="A18" s="235"/>
      <c r="B18" s="225"/>
      <c r="C18" s="223">
        <v>4500459024</v>
      </c>
      <c r="D18" s="228"/>
      <c r="E18" s="221"/>
      <c r="F18" s="221"/>
      <c r="G18" s="229"/>
      <c r="H18" s="12"/>
      <c r="I18" s="12"/>
      <c r="J18" s="14"/>
      <c r="K18" s="13"/>
      <c r="L18" s="11">
        <f>L17</f>
        <v>450</v>
      </c>
      <c r="M18" s="11">
        <f t="shared" ref="M18:P18" si="10">M17</f>
        <v>900</v>
      </c>
      <c r="N18" s="11">
        <f t="shared" si="10"/>
        <v>900</v>
      </c>
      <c r="O18" s="11">
        <f t="shared" si="10"/>
        <v>450</v>
      </c>
      <c r="P18" s="11">
        <f t="shared" si="10"/>
        <v>225</v>
      </c>
      <c r="Q18" s="11">
        <f t="shared" ref="Q18:R18" si="11">Q17</f>
        <v>2925</v>
      </c>
      <c r="R18" s="43">
        <f t="shared" si="11"/>
        <v>8979.75</v>
      </c>
      <c r="S18" s="12"/>
      <c r="T18" s="12"/>
      <c r="U18" s="11"/>
      <c r="V18" s="11"/>
    </row>
    <row r="19" spans="1:22" ht="10.5" customHeight="1" thickBot="1" x14ac:dyDescent="0.45">
      <c r="A19" s="235"/>
      <c r="B19" s="219">
        <v>775340</v>
      </c>
      <c r="C19" s="232">
        <v>4500459025</v>
      </c>
      <c r="D19" s="228"/>
      <c r="E19" s="227">
        <v>44502</v>
      </c>
      <c r="F19" s="227">
        <v>44509</v>
      </c>
      <c r="G19" s="227">
        <v>44557</v>
      </c>
      <c r="H19" s="32" t="s">
        <v>4</v>
      </c>
      <c r="I19" s="32" t="s">
        <v>3</v>
      </c>
      <c r="J19" s="20" t="s">
        <v>1</v>
      </c>
      <c r="K19" s="19">
        <v>3.07</v>
      </c>
      <c r="L19" s="17">
        <v>399</v>
      </c>
      <c r="M19" s="17">
        <v>814</v>
      </c>
      <c r="N19" s="17">
        <v>864</v>
      </c>
      <c r="O19" s="17">
        <v>283</v>
      </c>
      <c r="P19" s="17">
        <v>112</v>
      </c>
      <c r="Q19" s="17">
        <f>SUM(L19:P19)</f>
        <v>2472</v>
      </c>
      <c r="R19" s="42">
        <f>K19*Q19</f>
        <v>7589.04</v>
      </c>
      <c r="S19" s="18" t="s">
        <v>30</v>
      </c>
      <c r="T19" s="18"/>
      <c r="U19" s="17"/>
      <c r="V19" s="17"/>
    </row>
    <row r="20" spans="1:22" ht="10.5" customHeight="1" thickBot="1" x14ac:dyDescent="0.45">
      <c r="A20" s="235"/>
      <c r="B20" s="219"/>
      <c r="C20" s="232">
        <v>4500459025</v>
      </c>
      <c r="D20" s="228"/>
      <c r="E20" s="221"/>
      <c r="F20" s="221"/>
      <c r="G20" s="229"/>
      <c r="H20" s="12"/>
      <c r="I20" s="12"/>
      <c r="J20" s="14"/>
      <c r="K20" s="13"/>
      <c r="L20" s="11">
        <f>L19</f>
        <v>399</v>
      </c>
      <c r="M20" s="11">
        <f t="shared" ref="M20:P20" si="12">M19</f>
        <v>814</v>
      </c>
      <c r="N20" s="11">
        <f t="shared" si="12"/>
        <v>864</v>
      </c>
      <c r="O20" s="11">
        <f t="shared" si="12"/>
        <v>283</v>
      </c>
      <c r="P20" s="11">
        <f t="shared" si="12"/>
        <v>112</v>
      </c>
      <c r="Q20" s="11">
        <f t="shared" ref="Q20:R20" si="13">Q19</f>
        <v>2472</v>
      </c>
      <c r="R20" s="43">
        <f t="shared" si="13"/>
        <v>7589.04</v>
      </c>
      <c r="S20" s="12"/>
      <c r="T20" s="12"/>
      <c r="U20" s="11"/>
      <c r="V20" s="11"/>
    </row>
    <row r="21" spans="1:22" ht="10.5" customHeight="1" thickBot="1" x14ac:dyDescent="0.45">
      <c r="A21" s="35"/>
      <c r="B21" s="222">
        <v>775341</v>
      </c>
      <c r="C21" s="222">
        <v>4500459026</v>
      </c>
      <c r="D21" s="228"/>
      <c r="E21" s="233">
        <v>44502</v>
      </c>
      <c r="F21" s="233">
        <v>44509</v>
      </c>
      <c r="G21" s="227">
        <v>44557</v>
      </c>
      <c r="H21" s="32" t="s">
        <v>4</v>
      </c>
      <c r="I21" s="18" t="s">
        <v>3</v>
      </c>
      <c r="J21" s="20" t="s">
        <v>1</v>
      </c>
      <c r="K21" s="19">
        <v>3.07</v>
      </c>
      <c r="L21" s="17">
        <v>862</v>
      </c>
      <c r="M21" s="17">
        <v>1724</v>
      </c>
      <c r="N21" s="17">
        <v>1724</v>
      </c>
      <c r="O21" s="17">
        <v>862</v>
      </c>
      <c r="P21" s="17">
        <v>431</v>
      </c>
      <c r="Q21" s="17">
        <f>SUM(L21:P21)</f>
        <v>5603</v>
      </c>
      <c r="R21" s="42">
        <f>K21*Q21</f>
        <v>17201.21</v>
      </c>
      <c r="S21" s="18" t="s">
        <v>32</v>
      </c>
      <c r="T21" s="30" t="s">
        <v>65</v>
      </c>
      <c r="U21" s="70"/>
      <c r="V21" s="17"/>
    </row>
    <row r="22" spans="1:22" ht="10.5" customHeight="1" thickBot="1" x14ac:dyDescent="0.45">
      <c r="A22" s="35"/>
      <c r="B22" s="223"/>
      <c r="C22" s="223" t="s">
        <v>70</v>
      </c>
      <c r="D22" s="228"/>
      <c r="E22" s="234"/>
      <c r="F22" s="234"/>
      <c r="G22" s="229"/>
      <c r="H22" s="12"/>
      <c r="I22" s="12"/>
      <c r="J22" s="14"/>
      <c r="K22" s="13"/>
      <c r="L22" s="11">
        <f>L21</f>
        <v>862</v>
      </c>
      <c r="M22" s="11">
        <f t="shared" ref="M22:P22" si="14">M21</f>
        <v>1724</v>
      </c>
      <c r="N22" s="11">
        <f t="shared" si="14"/>
        <v>1724</v>
      </c>
      <c r="O22" s="11">
        <f t="shared" si="14"/>
        <v>862</v>
      </c>
      <c r="P22" s="11">
        <f t="shared" si="14"/>
        <v>431</v>
      </c>
      <c r="Q22" s="11">
        <f t="shared" ref="Q22:R22" si="15">Q21</f>
        <v>5603</v>
      </c>
      <c r="R22" s="43">
        <f t="shared" si="15"/>
        <v>17201.21</v>
      </c>
      <c r="S22" s="12"/>
      <c r="T22" s="12"/>
      <c r="U22" s="11"/>
      <c r="V22" s="11"/>
    </row>
    <row r="23" spans="1:22" ht="10.5" customHeight="1" thickBot="1" x14ac:dyDescent="0.45">
      <c r="A23" s="35"/>
      <c r="B23" s="219">
        <v>775342</v>
      </c>
      <c r="C23" s="232">
        <v>4500459027</v>
      </c>
      <c r="D23" s="228"/>
      <c r="E23" s="227">
        <v>44502</v>
      </c>
      <c r="F23" s="227">
        <v>44509</v>
      </c>
      <c r="G23" s="227">
        <v>44557</v>
      </c>
      <c r="H23" s="32" t="s">
        <v>4</v>
      </c>
      <c r="I23" s="32" t="s">
        <v>3</v>
      </c>
      <c r="J23" s="20" t="s">
        <v>1</v>
      </c>
      <c r="K23" s="19">
        <v>3.07</v>
      </c>
      <c r="L23" s="17">
        <v>227</v>
      </c>
      <c r="M23" s="17">
        <v>332</v>
      </c>
      <c r="N23" s="17">
        <v>237</v>
      </c>
      <c r="O23" s="17">
        <v>102</v>
      </c>
      <c r="P23" s="17">
        <v>42</v>
      </c>
      <c r="Q23" s="17">
        <f>SUM(L23:P23)</f>
        <v>940</v>
      </c>
      <c r="R23" s="42">
        <f>K23*Q23</f>
        <v>2885.7999999999997</v>
      </c>
      <c r="S23" s="18" t="s">
        <v>33</v>
      </c>
      <c r="T23" s="18"/>
      <c r="U23" s="17"/>
      <c r="V23" s="17"/>
    </row>
    <row r="24" spans="1:22" ht="10.5" customHeight="1" thickBot="1" x14ac:dyDescent="0.45">
      <c r="A24" s="35"/>
      <c r="B24" s="219"/>
      <c r="C24" s="232">
        <v>4500459027</v>
      </c>
      <c r="D24" s="228"/>
      <c r="E24" s="221"/>
      <c r="F24" s="221"/>
      <c r="G24" s="229"/>
      <c r="H24" s="12"/>
      <c r="I24" s="12"/>
      <c r="J24" s="14"/>
      <c r="K24" s="13"/>
      <c r="L24" s="11">
        <f>L23</f>
        <v>227</v>
      </c>
      <c r="M24" s="11">
        <f t="shared" ref="M24" si="16">M23</f>
        <v>332</v>
      </c>
      <c r="N24" s="11">
        <f t="shared" ref="N24" si="17">N23</f>
        <v>237</v>
      </c>
      <c r="O24" s="11">
        <f t="shared" ref="O24" si="18">O23</f>
        <v>102</v>
      </c>
      <c r="P24" s="11">
        <f t="shared" ref="P24" si="19">P23</f>
        <v>42</v>
      </c>
      <c r="Q24" s="11">
        <f t="shared" ref="Q24:R24" si="20">Q23</f>
        <v>940</v>
      </c>
      <c r="R24" s="43">
        <f t="shared" si="20"/>
        <v>2885.7999999999997</v>
      </c>
      <c r="S24" s="12"/>
      <c r="T24" s="12"/>
      <c r="U24" s="11"/>
      <c r="V24" s="11"/>
    </row>
    <row r="25" spans="1:22" ht="10.5" customHeight="1" thickBot="1" x14ac:dyDescent="0.45">
      <c r="A25" s="35"/>
      <c r="B25" s="220" t="s">
        <v>34</v>
      </c>
      <c r="C25" s="236" t="s">
        <v>34</v>
      </c>
      <c r="D25" s="228"/>
      <c r="E25" s="227">
        <v>44526</v>
      </c>
      <c r="F25" s="227"/>
      <c r="G25" s="227">
        <v>44557</v>
      </c>
      <c r="H25" s="32" t="s">
        <v>4</v>
      </c>
      <c r="I25" s="18" t="s">
        <v>3</v>
      </c>
      <c r="J25" s="20" t="s">
        <v>1</v>
      </c>
      <c r="K25" s="19">
        <v>3.07</v>
      </c>
      <c r="L25" s="17">
        <v>2</v>
      </c>
      <c r="M25" s="17">
        <v>2</v>
      </c>
      <c r="N25" s="17">
        <v>4</v>
      </c>
      <c r="O25" s="17">
        <v>2</v>
      </c>
      <c r="P25" s="17">
        <v>2</v>
      </c>
      <c r="Q25" s="17">
        <f>SUM(L25:P25)</f>
        <v>12</v>
      </c>
      <c r="R25" s="42">
        <f>K25*Q25</f>
        <v>36.839999999999996</v>
      </c>
      <c r="S25" s="18" t="s">
        <v>59</v>
      </c>
      <c r="T25" s="18" t="s">
        <v>62</v>
      </c>
      <c r="U25" s="17"/>
      <c r="V25" s="17"/>
    </row>
    <row r="26" spans="1:22" ht="10.5" customHeight="1" thickBot="1" x14ac:dyDescent="0.45">
      <c r="A26" s="10"/>
      <c r="B26" s="221"/>
      <c r="C26" s="234"/>
      <c r="D26" s="228"/>
      <c r="E26" s="221"/>
      <c r="F26" s="229"/>
      <c r="G26" s="229"/>
      <c r="H26" s="12"/>
      <c r="I26" s="14"/>
      <c r="J26" s="14"/>
      <c r="K26" s="13"/>
      <c r="L26" s="11">
        <f t="shared" ref="L26:R26" si="21">L25</f>
        <v>2</v>
      </c>
      <c r="M26" s="11">
        <f t="shared" si="21"/>
        <v>2</v>
      </c>
      <c r="N26" s="11">
        <f t="shared" si="21"/>
        <v>4</v>
      </c>
      <c r="O26" s="11">
        <f t="shared" si="21"/>
        <v>2</v>
      </c>
      <c r="P26" s="11">
        <f t="shared" si="21"/>
        <v>2</v>
      </c>
      <c r="Q26" s="11">
        <f t="shared" si="21"/>
        <v>12</v>
      </c>
      <c r="R26" s="43">
        <f t="shared" si="21"/>
        <v>36.839999999999996</v>
      </c>
      <c r="S26" s="12"/>
      <c r="T26" s="12"/>
      <c r="U26" s="11"/>
      <c r="V26" s="11"/>
    </row>
    <row r="27" spans="1:22" ht="10.5" customHeight="1" thickBot="1" x14ac:dyDescent="0.45">
      <c r="A27" s="10"/>
      <c r="B27" s="222">
        <v>775450</v>
      </c>
      <c r="C27" s="222">
        <v>4500459112</v>
      </c>
      <c r="D27" s="228"/>
      <c r="E27" s="227">
        <v>44550</v>
      </c>
      <c r="F27" s="227">
        <v>44557</v>
      </c>
      <c r="G27" s="227">
        <v>44620</v>
      </c>
      <c r="H27" s="32" t="s">
        <v>4</v>
      </c>
      <c r="I27" s="18" t="s">
        <v>3</v>
      </c>
      <c r="J27" s="20" t="s">
        <v>1</v>
      </c>
      <c r="K27" s="19">
        <v>3.07</v>
      </c>
      <c r="L27" s="15">
        <v>239</v>
      </c>
      <c r="M27" s="15">
        <v>435</v>
      </c>
      <c r="N27" s="15">
        <v>498</v>
      </c>
      <c r="O27" s="15">
        <v>271</v>
      </c>
      <c r="P27" s="15">
        <v>165</v>
      </c>
      <c r="Q27" s="17">
        <f>SUM(L27:P27)</f>
        <v>1608</v>
      </c>
      <c r="R27" s="42">
        <f>K27*Q27</f>
        <v>4936.5599999999995</v>
      </c>
      <c r="S27" s="18" t="s">
        <v>30</v>
      </c>
      <c r="T27" s="16"/>
      <c r="U27" s="15"/>
      <c r="V27" s="15"/>
    </row>
    <row r="28" spans="1:22" ht="10.5" customHeight="1" thickBot="1" x14ac:dyDescent="0.45">
      <c r="A28" s="10"/>
      <c r="B28" s="223"/>
      <c r="C28" s="223">
        <v>4500459112</v>
      </c>
      <c r="D28" s="228"/>
      <c r="E28" s="221"/>
      <c r="F28" s="221"/>
      <c r="G28" s="229"/>
      <c r="H28" s="12"/>
      <c r="I28" s="12"/>
      <c r="J28" s="14"/>
      <c r="K28" s="13"/>
      <c r="L28" s="11">
        <f>L$27</f>
        <v>239</v>
      </c>
      <c r="M28" s="11">
        <f>M$27</f>
        <v>435</v>
      </c>
      <c r="N28" s="11">
        <f>N$27</f>
        <v>498</v>
      </c>
      <c r="O28" s="11">
        <f>O$27</f>
        <v>271</v>
      </c>
      <c r="P28" s="11">
        <f>P$27</f>
        <v>165</v>
      </c>
      <c r="Q28" s="11">
        <f>SUM($L$28:$P$28)</f>
        <v>1608</v>
      </c>
      <c r="R28" s="43">
        <f t="shared" ref="R28" si="22">R27</f>
        <v>4936.5599999999995</v>
      </c>
      <c r="S28" s="12"/>
      <c r="T28" s="12"/>
      <c r="U28" s="11"/>
      <c r="V28" s="11"/>
    </row>
    <row r="29" spans="1:22" ht="10.5" customHeight="1" thickBot="1" x14ac:dyDescent="0.45">
      <c r="A29" s="10"/>
      <c r="B29" s="222">
        <v>775451</v>
      </c>
      <c r="C29" s="222">
        <v>4500459113</v>
      </c>
      <c r="D29" s="228"/>
      <c r="E29" s="227">
        <v>44550</v>
      </c>
      <c r="F29" s="227">
        <v>44557</v>
      </c>
      <c r="G29" s="227">
        <v>44620</v>
      </c>
      <c r="H29" s="32" t="s">
        <v>4</v>
      </c>
      <c r="I29" s="18" t="s">
        <v>3</v>
      </c>
      <c r="J29" s="20" t="s">
        <v>1</v>
      </c>
      <c r="K29" s="19">
        <v>3.07</v>
      </c>
      <c r="L29" s="17">
        <v>581</v>
      </c>
      <c r="M29" s="17">
        <v>1064</v>
      </c>
      <c r="N29" s="17">
        <v>1095</v>
      </c>
      <c r="O29" s="17">
        <v>566</v>
      </c>
      <c r="P29" s="17">
        <v>306</v>
      </c>
      <c r="Q29" s="17">
        <f>SUM(L29:P29)</f>
        <v>3612</v>
      </c>
      <c r="R29" s="42">
        <f>K29*Q29</f>
        <v>11088.84</v>
      </c>
      <c r="S29" s="32" t="s">
        <v>30</v>
      </c>
      <c r="T29" s="18"/>
      <c r="U29" s="17"/>
      <c r="V29" s="17"/>
    </row>
    <row r="30" spans="1:22" ht="13.8" customHeight="1" thickBot="1" x14ac:dyDescent="0.45">
      <c r="A30" s="10"/>
      <c r="B30" s="223"/>
      <c r="C30" s="223">
        <v>4500459113</v>
      </c>
      <c r="D30" s="221"/>
      <c r="E30" s="221"/>
      <c r="F30" s="221"/>
      <c r="G30" s="229"/>
      <c r="H30" s="12"/>
      <c r="I30" s="12"/>
      <c r="J30" s="14"/>
      <c r="K30" s="13"/>
      <c r="L30" s="11">
        <f>L29</f>
        <v>581</v>
      </c>
      <c r="M30" s="11">
        <f t="shared" ref="M30:P30" si="23">M29</f>
        <v>1064</v>
      </c>
      <c r="N30" s="11">
        <f t="shared" si="23"/>
        <v>1095</v>
      </c>
      <c r="O30" s="11">
        <f t="shared" si="23"/>
        <v>566</v>
      </c>
      <c r="P30" s="11">
        <f t="shared" si="23"/>
        <v>306</v>
      </c>
      <c r="Q30" s="11">
        <f t="shared" ref="Q30:R30" si="24">Q29</f>
        <v>3612</v>
      </c>
      <c r="R30" s="43">
        <f t="shared" si="24"/>
        <v>11088.84</v>
      </c>
      <c r="S30" s="12"/>
      <c r="T30" s="12"/>
      <c r="U30" s="11"/>
      <c r="V30" s="11"/>
    </row>
    <row r="31" spans="1:22" ht="10.5" customHeight="1" thickBot="1" x14ac:dyDescent="0.45">
      <c r="A31" s="10"/>
      <c r="B31" s="33"/>
      <c r="C31" s="230" t="s">
        <v>0</v>
      </c>
      <c r="D31" s="231"/>
      <c r="E31" s="231"/>
      <c r="F31" s="231"/>
      <c r="G31" s="230"/>
      <c r="H31" s="231"/>
      <c r="I31" s="230"/>
      <c r="J31" s="6" t="s">
        <v>29</v>
      </c>
      <c r="K31" s="5"/>
      <c r="L31" s="8">
        <f>SUM(L5:L14)/2</f>
        <v>1275</v>
      </c>
      <c r="M31" s="8">
        <f>SUM(M5:M14)/2</f>
        <v>2539</v>
      </c>
      <c r="N31" s="8">
        <f>SUM(N5:N14)/2</f>
        <v>2519</v>
      </c>
      <c r="O31" s="8">
        <f>SUM(O5:O14)/2</f>
        <v>1179</v>
      </c>
      <c r="P31" s="8">
        <f>SUM(P5:P14)/2</f>
        <v>537</v>
      </c>
      <c r="Q31" s="8">
        <f>SUM(K31:P31)</f>
        <v>8049</v>
      </c>
      <c r="R31" s="44">
        <f>R6+R8+R10+R12+R14</f>
        <v>25515.33</v>
      </c>
      <c r="S31" s="9"/>
      <c r="T31" s="9"/>
      <c r="U31" s="8"/>
      <c r="V31" s="8"/>
    </row>
    <row r="32" spans="1:22" ht="10.5" customHeight="1" thickBot="1" x14ac:dyDescent="0.45">
      <c r="A32" s="10"/>
      <c r="B32" s="33"/>
      <c r="C32" s="230" t="s">
        <v>0</v>
      </c>
      <c r="D32" s="231"/>
      <c r="E32" s="231"/>
      <c r="F32" s="231"/>
      <c r="G32" s="230"/>
      <c r="H32" s="231"/>
      <c r="I32" s="230"/>
      <c r="J32" s="6" t="s">
        <v>1</v>
      </c>
      <c r="K32" s="5"/>
      <c r="L32" s="8">
        <f>SUM(L15:L30)/2</f>
        <v>2953</v>
      </c>
      <c r="M32" s="8">
        <f>SUM(M15:M30)/2</f>
        <v>5644</v>
      </c>
      <c r="N32" s="8">
        <f>SUM(N15:N30)/2</f>
        <v>5736</v>
      </c>
      <c r="O32" s="8">
        <f>SUM(O15:O30)/2</f>
        <v>2689</v>
      </c>
      <c r="P32" s="8">
        <f>SUM(P15:P30)/2</f>
        <v>1332</v>
      </c>
      <c r="Q32" s="8">
        <f>SUM($K$32:$P$32)</f>
        <v>18354</v>
      </c>
      <c r="R32" s="44">
        <f>R16+R18+R20+R22+R24+R26+R28+R30</f>
        <v>56346.78</v>
      </c>
      <c r="S32" s="9"/>
      <c r="T32" s="9"/>
      <c r="U32" s="8"/>
      <c r="V32" s="8"/>
    </row>
    <row r="33" spans="1:22" ht="10.5" customHeight="1" thickBot="1" x14ac:dyDescent="0.45">
      <c r="A33" s="7"/>
      <c r="B33" s="7"/>
      <c r="C33" s="230" t="s">
        <v>0</v>
      </c>
      <c r="D33" s="231"/>
      <c r="E33" s="231"/>
      <c r="F33" s="231"/>
      <c r="G33" s="230"/>
      <c r="H33" s="231"/>
      <c r="I33" s="230"/>
      <c r="J33" s="6"/>
      <c r="K33" s="5"/>
      <c r="L33" s="3">
        <f>SUM(L31:L32)</f>
        <v>4228</v>
      </c>
      <c r="M33" s="3">
        <f>SUM(M31:M32)</f>
        <v>8183</v>
      </c>
      <c r="N33" s="3">
        <f t="shared" ref="N33:P33" si="25">SUM(N31:N32)</f>
        <v>8255</v>
      </c>
      <c r="O33" s="3">
        <f t="shared" si="25"/>
        <v>3868</v>
      </c>
      <c r="P33" s="3">
        <f t="shared" si="25"/>
        <v>1869</v>
      </c>
      <c r="Q33" s="3">
        <f>SUM($L$33:$P$33)</f>
        <v>26403</v>
      </c>
      <c r="R33" s="45">
        <f>SUM(R31+R32)</f>
        <v>81862.11</v>
      </c>
      <c r="S33" s="4"/>
      <c r="T33" s="4"/>
      <c r="U33" s="3"/>
      <c r="V33" s="3"/>
    </row>
    <row r="35" spans="1:22" ht="16.5" customHeight="1" x14ac:dyDescent="0.4">
      <c r="B35" s="2"/>
      <c r="H35" s="2"/>
      <c r="R35" s="1"/>
      <c r="S35" s="1"/>
      <c r="T35" s="1"/>
      <c r="U35" s="1"/>
      <c r="V35" s="1"/>
    </row>
    <row r="36" spans="1:22" ht="16.5" customHeight="1" x14ac:dyDescent="0.4">
      <c r="B36" s="2"/>
      <c r="H36" s="2"/>
      <c r="R36" s="1"/>
      <c r="S36" s="1"/>
      <c r="T36" s="1"/>
      <c r="U36" s="1"/>
      <c r="V36" s="1"/>
    </row>
    <row r="37" spans="1:22" ht="16.5" customHeight="1" x14ac:dyDescent="0.4">
      <c r="B37" s="2"/>
      <c r="H37" s="2"/>
      <c r="R37" s="1"/>
      <c r="S37" s="1"/>
      <c r="T37" s="1"/>
      <c r="U37" s="1"/>
      <c r="V37" s="1"/>
    </row>
    <row r="38" spans="1:22" ht="16.5" customHeight="1" x14ac:dyDescent="0.4">
      <c r="B38" s="2"/>
      <c r="H38" s="2"/>
      <c r="R38" s="1"/>
      <c r="S38" s="1"/>
      <c r="T38" s="1"/>
      <c r="U38" s="1"/>
      <c r="V38" s="1"/>
    </row>
    <row r="39" spans="1:22" ht="16.5" customHeight="1" x14ac:dyDescent="0.4">
      <c r="B39" s="2"/>
      <c r="H39" s="2"/>
      <c r="R39" s="1"/>
      <c r="S39" s="1"/>
      <c r="T39" s="1"/>
      <c r="U39" s="1"/>
      <c r="V39" s="1"/>
    </row>
    <row r="40" spans="1:22" ht="16.5" customHeight="1" x14ac:dyDescent="0.4">
      <c r="B40" s="2"/>
      <c r="H40" s="2"/>
      <c r="R40" s="1"/>
      <c r="S40" s="1"/>
      <c r="T40" s="1"/>
      <c r="U40" s="1"/>
      <c r="V40" s="1"/>
    </row>
  </sheetData>
  <mergeCells count="86">
    <mergeCell ref="E25:E26"/>
    <mergeCell ref="G25:G26"/>
    <mergeCell ref="F25:F26"/>
    <mergeCell ref="G11:G12"/>
    <mergeCell ref="E13:E14"/>
    <mergeCell ref="G13:G14"/>
    <mergeCell ref="E15:E16"/>
    <mergeCell ref="G15:G16"/>
    <mergeCell ref="F11:F12"/>
    <mergeCell ref="F13:F14"/>
    <mergeCell ref="G5:G6"/>
    <mergeCell ref="E7:E8"/>
    <mergeCell ref="G7:G8"/>
    <mergeCell ref="E9:E10"/>
    <mergeCell ref="G9:G10"/>
    <mergeCell ref="A1:V1"/>
    <mergeCell ref="A3:A4"/>
    <mergeCell ref="C3:C4"/>
    <mergeCell ref="D3:D4"/>
    <mergeCell ref="E3:E4"/>
    <mergeCell ref="G3:G4"/>
    <mergeCell ref="H3:H4"/>
    <mergeCell ref="I3:I4"/>
    <mergeCell ref="J3:J4"/>
    <mergeCell ref="K3:K4"/>
    <mergeCell ref="L3:R3"/>
    <mergeCell ref="S3:T3"/>
    <mergeCell ref="U3:U4"/>
    <mergeCell ref="V3:V4"/>
    <mergeCell ref="T2:V2"/>
    <mergeCell ref="B3:B4"/>
    <mergeCell ref="A16:A20"/>
    <mergeCell ref="C19:C20"/>
    <mergeCell ref="E19:E20"/>
    <mergeCell ref="G19:G20"/>
    <mergeCell ref="F15:F16"/>
    <mergeCell ref="F17:F18"/>
    <mergeCell ref="C17:C18"/>
    <mergeCell ref="D15:D30"/>
    <mergeCell ref="C15:C16"/>
    <mergeCell ref="C25:C26"/>
    <mergeCell ref="C27:C28"/>
    <mergeCell ref="C29:C30"/>
    <mergeCell ref="E17:E18"/>
    <mergeCell ref="G17:G18"/>
    <mergeCell ref="E21:E22"/>
    <mergeCell ref="G21:G22"/>
    <mergeCell ref="C23:C24"/>
    <mergeCell ref="E23:E24"/>
    <mergeCell ref="G23:G24"/>
    <mergeCell ref="F19:F20"/>
    <mergeCell ref="F21:F22"/>
    <mergeCell ref="F23:F24"/>
    <mergeCell ref="C21:C22"/>
    <mergeCell ref="E27:E28"/>
    <mergeCell ref="G27:G28"/>
    <mergeCell ref="E29:E30"/>
    <mergeCell ref="G29:G30"/>
    <mergeCell ref="C31:I33"/>
    <mergeCell ref="F27:F28"/>
    <mergeCell ref="F29:F30"/>
    <mergeCell ref="B5:B6"/>
    <mergeCell ref="B7:B8"/>
    <mergeCell ref="B9:B10"/>
    <mergeCell ref="F3:F4"/>
    <mergeCell ref="F5:F6"/>
    <mergeCell ref="F7:F8"/>
    <mergeCell ref="F9:F10"/>
    <mergeCell ref="D5:D14"/>
    <mergeCell ref="C5:C6"/>
    <mergeCell ref="C7:C8"/>
    <mergeCell ref="C9:C10"/>
    <mergeCell ref="C11:C12"/>
    <mergeCell ref="C13:C14"/>
    <mergeCell ref="E5:E6"/>
    <mergeCell ref="E11:E12"/>
    <mergeCell ref="B11:B12"/>
    <mergeCell ref="B23:B24"/>
    <mergeCell ref="B25:B26"/>
    <mergeCell ref="B27:B28"/>
    <mergeCell ref="B29:B30"/>
    <mergeCell ref="B13:B14"/>
    <mergeCell ref="B15:B16"/>
    <mergeCell ref="B17:B18"/>
    <mergeCell ref="B19:B20"/>
    <mergeCell ref="B21:B22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5F47-DBB6-4EC7-957A-E941DB4E2325}">
  <sheetPr>
    <pageSetUpPr fitToPage="1"/>
  </sheetPr>
  <dimension ref="A1:W57"/>
  <sheetViews>
    <sheetView showGridLines="0" topLeftCell="A36" zoomScale="130" zoomScaleNormal="130" workbookViewId="0">
      <selection activeCell="Q61" sqref="Q61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3.3984375" style="1" customWidth="1"/>
    <col min="4" max="4" width="5.8984375" style="2" customWidth="1"/>
    <col min="5" max="5" width="12.69921875" style="2" bestFit="1" customWidth="1"/>
    <col min="6" max="6" width="14.09765625" style="2" bestFit="1" customWidth="1"/>
    <col min="7" max="7" width="10.09765625" style="2" bestFit="1" customWidth="1"/>
    <col min="8" max="8" width="11" style="2" bestFit="1" customWidth="1"/>
    <col min="9" max="9" width="6.5" style="2" customWidth="1"/>
    <col min="10" max="10" width="10.3984375" style="2" bestFit="1" customWidth="1"/>
    <col min="11" max="11" width="7" style="2" customWidth="1"/>
    <col min="12" max="17" width="8" style="2" customWidth="1"/>
    <col min="18" max="18" width="9" style="2" customWidth="1"/>
    <col min="19" max="19" width="10.5" style="2" bestFit="1" customWidth="1"/>
    <col min="20" max="20" width="12.59765625" style="2" bestFit="1" customWidth="1"/>
    <col min="21" max="21" width="10.09765625" style="2" customWidth="1"/>
    <col min="22" max="23" width="9" style="2" customWidth="1"/>
    <col min="24" max="24" width="32.09765625" style="1" customWidth="1"/>
    <col min="25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1" t="s">
        <v>100</v>
      </c>
      <c r="W2" s="241"/>
    </row>
    <row r="3" spans="1:23" ht="10.5" customHeight="1" thickBot="1" x14ac:dyDescent="0.45">
      <c r="A3" s="239" t="s">
        <v>25</v>
      </c>
      <c r="B3" s="240" t="s">
        <v>61</v>
      </c>
      <c r="C3" s="240" t="s">
        <v>60</v>
      </c>
      <c r="D3" s="240" t="s">
        <v>24</v>
      </c>
      <c r="E3" s="240" t="s">
        <v>72</v>
      </c>
      <c r="F3" s="240" t="s">
        <v>73</v>
      </c>
      <c r="G3" s="240" t="s">
        <v>74</v>
      </c>
      <c r="H3" s="240" t="s">
        <v>23</v>
      </c>
      <c r="I3" s="240" t="s">
        <v>22</v>
      </c>
      <c r="J3" s="240" t="s">
        <v>21</v>
      </c>
      <c r="K3" s="240" t="s">
        <v>20</v>
      </c>
      <c r="L3" s="240" t="s">
        <v>19</v>
      </c>
      <c r="M3" s="240"/>
      <c r="N3" s="240"/>
      <c r="O3" s="240"/>
      <c r="P3" s="240"/>
      <c r="Q3" s="240"/>
      <c r="R3" s="240"/>
      <c r="S3" s="240"/>
      <c r="T3" s="240" t="s">
        <v>18</v>
      </c>
      <c r="U3" s="240"/>
      <c r="V3" s="240" t="s">
        <v>17</v>
      </c>
      <c r="W3" s="240" t="s">
        <v>16</v>
      </c>
    </row>
    <row r="4" spans="1:23" ht="10.5" customHeight="1" thickBot="1" x14ac:dyDescent="0.45">
      <c r="A4" s="239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166" t="s">
        <v>15</v>
      </c>
      <c r="M4" s="166" t="s">
        <v>14</v>
      </c>
      <c r="N4" s="166" t="s">
        <v>13</v>
      </c>
      <c r="O4" s="166" t="s">
        <v>12</v>
      </c>
      <c r="P4" s="166" t="s">
        <v>11</v>
      </c>
      <c r="Q4" s="166" t="s">
        <v>36</v>
      </c>
      <c r="R4" s="166" t="s">
        <v>10</v>
      </c>
      <c r="S4" s="166" t="s">
        <v>63</v>
      </c>
      <c r="T4" s="166" t="s">
        <v>9</v>
      </c>
      <c r="U4" s="166" t="s">
        <v>8</v>
      </c>
      <c r="V4" s="240"/>
      <c r="W4" s="240"/>
    </row>
    <row r="5" spans="1:23" s="31" customFormat="1" ht="10.5" customHeight="1" thickBot="1" x14ac:dyDescent="0.45">
      <c r="A5" s="128"/>
      <c r="B5" s="244">
        <v>775282</v>
      </c>
      <c r="C5" s="243">
        <v>4500459039</v>
      </c>
      <c r="D5" s="242">
        <v>1087</v>
      </c>
      <c r="E5" s="245">
        <v>44502</v>
      </c>
      <c r="F5" s="245">
        <v>44509</v>
      </c>
      <c r="G5" s="245">
        <v>44557</v>
      </c>
      <c r="H5" s="242" t="s">
        <v>28</v>
      </c>
      <c r="I5" s="242" t="s">
        <v>3</v>
      </c>
      <c r="J5" s="167" t="s">
        <v>35</v>
      </c>
      <c r="K5" s="168">
        <v>3.19</v>
      </c>
      <c r="L5" s="169">
        <v>147</v>
      </c>
      <c r="M5" s="169">
        <v>245</v>
      </c>
      <c r="N5" s="169">
        <v>252</v>
      </c>
      <c r="O5" s="169">
        <v>80</v>
      </c>
      <c r="P5" s="169">
        <v>13</v>
      </c>
      <c r="Q5" s="169"/>
      <c r="R5" s="169">
        <f>SUM(L5:Q5)</f>
        <v>737</v>
      </c>
      <c r="S5" s="170">
        <f>K5*R5</f>
        <v>2351.0299999999997</v>
      </c>
      <c r="T5" s="171" t="s">
        <v>30</v>
      </c>
      <c r="U5" s="171"/>
      <c r="V5" s="169"/>
      <c r="W5" s="169"/>
    </row>
    <row r="6" spans="1:23" ht="10.5" customHeight="1" thickBot="1" x14ac:dyDescent="0.45">
      <c r="A6" s="129" t="s">
        <v>64</v>
      </c>
      <c r="B6" s="244"/>
      <c r="C6" s="243"/>
      <c r="D6" s="242"/>
      <c r="E6" s="242"/>
      <c r="F6" s="242"/>
      <c r="G6" s="242"/>
      <c r="H6" s="242"/>
      <c r="I6" s="242"/>
      <c r="J6" s="172"/>
      <c r="K6" s="173"/>
      <c r="L6" s="174">
        <f>L5</f>
        <v>147</v>
      </c>
      <c r="M6" s="174">
        <f t="shared" ref="M6:P6" si="0">M5</f>
        <v>245</v>
      </c>
      <c r="N6" s="174">
        <f t="shared" si="0"/>
        <v>252</v>
      </c>
      <c r="O6" s="174">
        <f t="shared" si="0"/>
        <v>80</v>
      </c>
      <c r="P6" s="174">
        <f t="shared" si="0"/>
        <v>13</v>
      </c>
      <c r="Q6" s="174"/>
      <c r="R6" s="174">
        <f>R5</f>
        <v>737</v>
      </c>
      <c r="S6" s="175">
        <f>S5</f>
        <v>2351.0299999999997</v>
      </c>
      <c r="T6" s="176"/>
      <c r="U6" s="176"/>
      <c r="V6" s="174"/>
      <c r="W6" s="174"/>
    </row>
    <row r="7" spans="1:23" ht="10.5" customHeight="1" thickBot="1" x14ac:dyDescent="0.45">
      <c r="A7" s="129" t="s">
        <v>76</v>
      </c>
      <c r="B7" s="244">
        <v>775283</v>
      </c>
      <c r="C7" s="243">
        <v>4500459040</v>
      </c>
      <c r="D7" s="242"/>
      <c r="E7" s="245">
        <v>44502</v>
      </c>
      <c r="F7" s="245">
        <v>44509</v>
      </c>
      <c r="G7" s="245">
        <v>44557</v>
      </c>
      <c r="H7" s="242" t="s">
        <v>28</v>
      </c>
      <c r="I7" s="242" t="s">
        <v>3</v>
      </c>
      <c r="J7" s="167" t="s">
        <v>35</v>
      </c>
      <c r="K7" s="168">
        <v>3.19</v>
      </c>
      <c r="L7" s="177">
        <v>346</v>
      </c>
      <c r="M7" s="177">
        <v>692</v>
      </c>
      <c r="N7" s="177">
        <v>865</v>
      </c>
      <c r="O7" s="177">
        <v>346</v>
      </c>
      <c r="P7" s="177">
        <v>173</v>
      </c>
      <c r="Q7" s="177"/>
      <c r="R7" s="177">
        <f>SUM($L$7:$P$7)</f>
        <v>2422</v>
      </c>
      <c r="S7" s="170">
        <f>K7*R7</f>
        <v>7726.18</v>
      </c>
      <c r="T7" s="178" t="s">
        <v>32</v>
      </c>
      <c r="U7" s="178" t="s">
        <v>77</v>
      </c>
      <c r="V7" s="177"/>
      <c r="W7" s="177"/>
    </row>
    <row r="8" spans="1:23" ht="10.5" customHeight="1" thickBot="1" x14ac:dyDescent="0.45">
      <c r="A8" s="130" t="s">
        <v>6</v>
      </c>
      <c r="B8" s="244"/>
      <c r="C8" s="243"/>
      <c r="D8" s="242"/>
      <c r="E8" s="242"/>
      <c r="F8" s="242"/>
      <c r="G8" s="242"/>
      <c r="H8" s="242"/>
      <c r="I8" s="242"/>
      <c r="J8" s="172"/>
      <c r="K8" s="173"/>
      <c r="L8" s="174">
        <f>L7</f>
        <v>346</v>
      </c>
      <c r="M8" s="174">
        <f t="shared" ref="M8:P8" si="1">M7</f>
        <v>692</v>
      </c>
      <c r="N8" s="174">
        <f t="shared" si="1"/>
        <v>865</v>
      </c>
      <c r="O8" s="174">
        <f t="shared" si="1"/>
        <v>346</v>
      </c>
      <c r="P8" s="174">
        <f t="shared" si="1"/>
        <v>173</v>
      </c>
      <c r="Q8" s="174"/>
      <c r="R8" s="174">
        <f t="shared" ref="R8" si="2">R7</f>
        <v>2422</v>
      </c>
      <c r="S8" s="175">
        <f>S7</f>
        <v>7726.18</v>
      </c>
      <c r="T8" s="176"/>
      <c r="U8" s="176"/>
      <c r="V8" s="174"/>
      <c r="W8" s="174"/>
    </row>
    <row r="9" spans="1:23" ht="10.5" customHeight="1" thickBot="1" x14ac:dyDescent="0.45">
      <c r="A9" s="131" t="s">
        <v>5</v>
      </c>
      <c r="B9" s="244">
        <v>775284</v>
      </c>
      <c r="C9" s="243">
        <v>4500459041</v>
      </c>
      <c r="D9" s="242"/>
      <c r="E9" s="245">
        <v>44502</v>
      </c>
      <c r="F9" s="245">
        <v>44509</v>
      </c>
      <c r="G9" s="245">
        <v>44557</v>
      </c>
      <c r="H9" s="242" t="s">
        <v>28</v>
      </c>
      <c r="I9" s="242" t="s">
        <v>3</v>
      </c>
      <c r="J9" s="167" t="s">
        <v>35</v>
      </c>
      <c r="K9" s="168">
        <v>3.19</v>
      </c>
      <c r="L9" s="177">
        <v>435</v>
      </c>
      <c r="M9" s="177">
        <v>663</v>
      </c>
      <c r="N9" s="177">
        <v>628</v>
      </c>
      <c r="O9" s="177">
        <v>228</v>
      </c>
      <c r="P9" s="177">
        <v>47</v>
      </c>
      <c r="Q9" s="177"/>
      <c r="R9" s="177">
        <f>SUM($L$9:$P$9)</f>
        <v>2001</v>
      </c>
      <c r="S9" s="170">
        <f>K9*R9</f>
        <v>6383.19</v>
      </c>
      <c r="T9" s="171" t="s">
        <v>30</v>
      </c>
      <c r="U9" s="178"/>
      <c r="V9" s="177"/>
      <c r="W9" s="177"/>
    </row>
    <row r="10" spans="1:23" ht="10.5" customHeight="1" thickBot="1" x14ac:dyDescent="0.45">
      <c r="A10" s="132" t="s">
        <v>71</v>
      </c>
      <c r="B10" s="244"/>
      <c r="C10" s="243"/>
      <c r="D10" s="242"/>
      <c r="E10" s="242"/>
      <c r="F10" s="242"/>
      <c r="G10" s="242"/>
      <c r="H10" s="242"/>
      <c r="I10" s="242"/>
      <c r="J10" s="172"/>
      <c r="K10" s="173"/>
      <c r="L10" s="174">
        <f>L9</f>
        <v>435</v>
      </c>
      <c r="M10" s="174">
        <f t="shared" ref="M10:P10" si="3">M9</f>
        <v>663</v>
      </c>
      <c r="N10" s="174">
        <f t="shared" si="3"/>
        <v>628</v>
      </c>
      <c r="O10" s="174">
        <f t="shared" si="3"/>
        <v>228</v>
      </c>
      <c r="P10" s="174">
        <f t="shared" si="3"/>
        <v>47</v>
      </c>
      <c r="Q10" s="174"/>
      <c r="R10" s="174">
        <f t="shared" ref="R10" si="4">R9</f>
        <v>2001</v>
      </c>
      <c r="S10" s="175">
        <f>S9</f>
        <v>6383.19</v>
      </c>
      <c r="T10" s="176"/>
      <c r="U10" s="176"/>
      <c r="V10" s="174"/>
      <c r="W10" s="174"/>
    </row>
    <row r="11" spans="1:23" ht="10.5" customHeight="1" thickBot="1" x14ac:dyDescent="0.45">
      <c r="A11" s="131"/>
      <c r="B11" s="244">
        <v>775285</v>
      </c>
      <c r="C11" s="243">
        <v>4500459042</v>
      </c>
      <c r="D11" s="242"/>
      <c r="E11" s="245">
        <v>44502</v>
      </c>
      <c r="F11" s="245">
        <v>44509</v>
      </c>
      <c r="G11" s="245">
        <v>44557</v>
      </c>
      <c r="H11" s="242" t="s">
        <v>28</v>
      </c>
      <c r="I11" s="242" t="s">
        <v>3</v>
      </c>
      <c r="J11" s="167" t="s">
        <v>35</v>
      </c>
      <c r="K11" s="168">
        <v>3.19</v>
      </c>
      <c r="L11" s="177">
        <v>554</v>
      </c>
      <c r="M11" s="177">
        <v>1108</v>
      </c>
      <c r="N11" s="177">
        <v>1385</v>
      </c>
      <c r="O11" s="177">
        <v>554</v>
      </c>
      <c r="P11" s="177">
        <v>277</v>
      </c>
      <c r="Q11" s="177"/>
      <c r="R11" s="177">
        <f>SUM($L$11:$P$11)</f>
        <v>3878</v>
      </c>
      <c r="S11" s="170">
        <f>K11*R11</f>
        <v>12370.82</v>
      </c>
      <c r="T11" s="178" t="s">
        <v>32</v>
      </c>
      <c r="U11" s="178" t="s">
        <v>77</v>
      </c>
      <c r="V11" s="177"/>
      <c r="W11" s="177"/>
    </row>
    <row r="12" spans="1:23" ht="10.5" customHeight="1" thickBot="1" x14ac:dyDescent="0.45">
      <c r="A12" s="133"/>
      <c r="B12" s="244"/>
      <c r="C12" s="243"/>
      <c r="D12" s="242"/>
      <c r="E12" s="242"/>
      <c r="F12" s="242"/>
      <c r="G12" s="242"/>
      <c r="H12" s="242"/>
      <c r="I12" s="242"/>
      <c r="J12" s="172"/>
      <c r="K12" s="173"/>
      <c r="L12" s="174">
        <f>L11</f>
        <v>554</v>
      </c>
      <c r="M12" s="174">
        <f t="shared" ref="M12:P12" si="5">M11</f>
        <v>1108</v>
      </c>
      <c r="N12" s="174">
        <f t="shared" si="5"/>
        <v>1385</v>
      </c>
      <c r="O12" s="174">
        <f t="shared" si="5"/>
        <v>554</v>
      </c>
      <c r="P12" s="174">
        <f t="shared" si="5"/>
        <v>277</v>
      </c>
      <c r="Q12" s="174"/>
      <c r="R12" s="174">
        <f>R11</f>
        <v>3878</v>
      </c>
      <c r="S12" s="175">
        <f>S11</f>
        <v>12370.82</v>
      </c>
      <c r="T12" s="176"/>
      <c r="U12" s="176"/>
      <c r="V12" s="174"/>
      <c r="W12" s="174"/>
    </row>
    <row r="13" spans="1:23" s="31" customFormat="1" ht="10.5" customHeight="1" thickBot="1" x14ac:dyDescent="0.45">
      <c r="A13" s="133"/>
      <c r="B13" s="246">
        <v>775286</v>
      </c>
      <c r="C13" s="243">
        <v>4500459043</v>
      </c>
      <c r="D13" s="242"/>
      <c r="E13" s="245">
        <v>44502</v>
      </c>
      <c r="F13" s="245">
        <v>44509</v>
      </c>
      <c r="G13" s="245">
        <v>44557</v>
      </c>
      <c r="H13" s="242" t="s">
        <v>28</v>
      </c>
      <c r="I13" s="247" t="s">
        <v>3</v>
      </c>
      <c r="J13" s="167" t="s">
        <v>35</v>
      </c>
      <c r="K13" s="168">
        <v>3.19</v>
      </c>
      <c r="L13" s="169">
        <v>125</v>
      </c>
      <c r="M13" s="169">
        <v>206</v>
      </c>
      <c r="N13" s="169">
        <v>212</v>
      </c>
      <c r="O13" s="169">
        <v>113</v>
      </c>
      <c r="P13" s="169">
        <v>46</v>
      </c>
      <c r="Q13" s="169">
        <v>18</v>
      </c>
      <c r="R13" s="169">
        <f>SUM($L$13:$Q$13)</f>
        <v>720</v>
      </c>
      <c r="S13" s="170">
        <f>K13*R13</f>
        <v>2296.8000000000002</v>
      </c>
      <c r="T13" s="171" t="s">
        <v>7</v>
      </c>
      <c r="U13" s="171"/>
      <c r="V13" s="169"/>
      <c r="W13" s="169"/>
    </row>
    <row r="14" spans="1:23" s="31" customFormat="1" ht="10.5" customHeight="1" thickBot="1" x14ac:dyDescent="0.45">
      <c r="A14" s="133"/>
      <c r="B14" s="246"/>
      <c r="C14" s="243"/>
      <c r="D14" s="242"/>
      <c r="E14" s="242"/>
      <c r="F14" s="242"/>
      <c r="G14" s="242"/>
      <c r="H14" s="242"/>
      <c r="I14" s="247"/>
      <c r="J14" s="172"/>
      <c r="K14" s="172"/>
      <c r="L14" s="179">
        <f>L13</f>
        <v>125</v>
      </c>
      <c r="M14" s="179">
        <f t="shared" ref="M14:Q14" si="6">M13</f>
        <v>206</v>
      </c>
      <c r="N14" s="179">
        <f t="shared" si="6"/>
        <v>212</v>
      </c>
      <c r="O14" s="179">
        <f t="shared" si="6"/>
        <v>113</v>
      </c>
      <c r="P14" s="179">
        <f t="shared" si="6"/>
        <v>46</v>
      </c>
      <c r="Q14" s="179">
        <f t="shared" si="6"/>
        <v>18</v>
      </c>
      <c r="R14" s="179">
        <f t="shared" ref="R14" si="7">R13</f>
        <v>720</v>
      </c>
      <c r="S14" s="175">
        <f>S13</f>
        <v>2296.8000000000002</v>
      </c>
      <c r="T14" s="179"/>
      <c r="U14" s="176"/>
      <c r="V14" s="174"/>
      <c r="W14" s="174"/>
    </row>
    <row r="15" spans="1:23" ht="10.5" customHeight="1" thickBot="1" x14ac:dyDescent="0.45">
      <c r="A15" s="133"/>
      <c r="B15" s="244">
        <v>775373</v>
      </c>
      <c r="C15" s="243">
        <v>4500459044</v>
      </c>
      <c r="D15" s="242">
        <v>1110</v>
      </c>
      <c r="E15" s="245">
        <v>44502</v>
      </c>
      <c r="F15" s="245">
        <v>44509</v>
      </c>
      <c r="G15" s="245">
        <v>44557</v>
      </c>
      <c r="H15" s="242" t="s">
        <v>28</v>
      </c>
      <c r="I15" s="242" t="s">
        <v>3</v>
      </c>
      <c r="J15" s="180" t="s">
        <v>1</v>
      </c>
      <c r="K15" s="181">
        <v>3.19</v>
      </c>
      <c r="L15" s="177">
        <v>135</v>
      </c>
      <c r="M15" s="177">
        <v>231</v>
      </c>
      <c r="N15" s="177">
        <v>228</v>
      </c>
      <c r="O15" s="177">
        <v>75</v>
      </c>
      <c r="P15" s="177">
        <v>15</v>
      </c>
      <c r="Q15" s="177"/>
      <c r="R15" s="177">
        <f>SUM($L$15:$P$15)</f>
        <v>684</v>
      </c>
      <c r="S15" s="170">
        <f>K15*R15</f>
        <v>2181.96</v>
      </c>
      <c r="T15" s="178" t="s">
        <v>30</v>
      </c>
      <c r="U15" s="178"/>
      <c r="V15" s="177"/>
      <c r="W15" s="177"/>
    </row>
    <row r="16" spans="1:23" ht="10.5" customHeight="1" thickBot="1" x14ac:dyDescent="0.45">
      <c r="A16" s="133"/>
      <c r="B16" s="244"/>
      <c r="C16" s="243" t="s">
        <v>78</v>
      </c>
      <c r="D16" s="242"/>
      <c r="E16" s="242"/>
      <c r="F16" s="242"/>
      <c r="G16" s="242"/>
      <c r="H16" s="242"/>
      <c r="I16" s="242"/>
      <c r="J16" s="172"/>
      <c r="K16" s="173"/>
      <c r="L16" s="174">
        <f>L15</f>
        <v>135</v>
      </c>
      <c r="M16" s="174">
        <f>M15</f>
        <v>231</v>
      </c>
      <c r="N16" s="174">
        <f>N15</f>
        <v>228</v>
      </c>
      <c r="O16" s="174">
        <f>O15</f>
        <v>75</v>
      </c>
      <c r="P16" s="174">
        <f>P15</f>
        <v>15</v>
      </c>
      <c r="Q16" s="174"/>
      <c r="R16" s="174">
        <f>SUM($L$16:$P$16)</f>
        <v>684</v>
      </c>
      <c r="S16" s="175">
        <f>S15</f>
        <v>2181.96</v>
      </c>
      <c r="T16" s="176"/>
      <c r="U16" s="176"/>
      <c r="V16" s="174"/>
      <c r="W16" s="174"/>
    </row>
    <row r="17" spans="1:23" ht="10.5" customHeight="1" thickBot="1" x14ac:dyDescent="0.45">
      <c r="A17" s="48"/>
      <c r="B17" s="244">
        <v>775374</v>
      </c>
      <c r="C17" s="243">
        <v>4500459045</v>
      </c>
      <c r="D17" s="242"/>
      <c r="E17" s="245">
        <v>44502</v>
      </c>
      <c r="F17" s="245">
        <v>44509</v>
      </c>
      <c r="G17" s="245">
        <v>44557</v>
      </c>
      <c r="H17" s="242" t="s">
        <v>28</v>
      </c>
      <c r="I17" s="242" t="s">
        <v>3</v>
      </c>
      <c r="J17" s="180" t="s">
        <v>1</v>
      </c>
      <c r="K17" s="181">
        <v>3.19</v>
      </c>
      <c r="L17" s="177">
        <v>332</v>
      </c>
      <c r="M17" s="177">
        <v>664</v>
      </c>
      <c r="N17" s="177">
        <v>830</v>
      </c>
      <c r="O17" s="177">
        <v>332</v>
      </c>
      <c r="P17" s="177">
        <v>166</v>
      </c>
      <c r="Q17" s="177"/>
      <c r="R17" s="177">
        <f>SUM(L17:Q17)</f>
        <v>2324</v>
      </c>
      <c r="S17" s="170">
        <f>K17*R17</f>
        <v>7413.5599999999995</v>
      </c>
      <c r="T17" s="178" t="s">
        <v>32</v>
      </c>
      <c r="U17" s="178" t="s">
        <v>77</v>
      </c>
      <c r="V17" s="177"/>
      <c r="W17" s="177"/>
    </row>
    <row r="18" spans="1:23" ht="10.5" customHeight="1" thickBot="1" x14ac:dyDescent="0.45">
      <c r="A18" s="48"/>
      <c r="B18" s="244"/>
      <c r="C18" s="243"/>
      <c r="D18" s="242"/>
      <c r="E18" s="242"/>
      <c r="F18" s="242"/>
      <c r="G18" s="242"/>
      <c r="H18" s="242"/>
      <c r="I18" s="242"/>
      <c r="J18" s="172"/>
      <c r="K18" s="173"/>
      <c r="L18" s="174">
        <f>L17</f>
        <v>332</v>
      </c>
      <c r="M18" s="174">
        <f t="shared" ref="M18:P18" si="8">M17</f>
        <v>664</v>
      </c>
      <c r="N18" s="174">
        <f t="shared" si="8"/>
        <v>830</v>
      </c>
      <c r="O18" s="174">
        <f t="shared" si="8"/>
        <v>332</v>
      </c>
      <c r="P18" s="174">
        <f t="shared" si="8"/>
        <v>166</v>
      </c>
      <c r="Q18" s="174"/>
      <c r="R18" s="174">
        <f t="shared" ref="R18:R20" si="9">R17</f>
        <v>2324</v>
      </c>
      <c r="S18" s="175">
        <f>S17</f>
        <v>7413.5599999999995</v>
      </c>
      <c r="T18" s="176"/>
      <c r="U18" s="176"/>
      <c r="V18" s="174"/>
      <c r="W18" s="174"/>
    </row>
    <row r="19" spans="1:23" ht="10.5" customHeight="1" thickBot="1" x14ac:dyDescent="0.45">
      <c r="A19" s="133"/>
      <c r="B19" s="244">
        <v>775375</v>
      </c>
      <c r="C19" s="243">
        <v>4500459046</v>
      </c>
      <c r="D19" s="242"/>
      <c r="E19" s="245">
        <v>44502</v>
      </c>
      <c r="F19" s="245">
        <v>44509</v>
      </c>
      <c r="G19" s="245">
        <v>44557</v>
      </c>
      <c r="H19" s="242" t="s">
        <v>28</v>
      </c>
      <c r="I19" s="242" t="s">
        <v>3</v>
      </c>
      <c r="J19" s="180" t="s">
        <v>1</v>
      </c>
      <c r="K19" s="181">
        <v>3.19</v>
      </c>
      <c r="L19" s="177">
        <v>408</v>
      </c>
      <c r="M19" s="177">
        <v>627</v>
      </c>
      <c r="N19" s="177">
        <v>599</v>
      </c>
      <c r="O19" s="177">
        <v>212</v>
      </c>
      <c r="P19" s="177">
        <v>43</v>
      </c>
      <c r="Q19" s="177"/>
      <c r="R19" s="177">
        <f>SUM(L19:Q19)</f>
        <v>1889</v>
      </c>
      <c r="S19" s="170">
        <f>K19*R19</f>
        <v>6025.91</v>
      </c>
      <c r="T19" s="178" t="s">
        <v>30</v>
      </c>
      <c r="U19" s="178"/>
      <c r="V19" s="177"/>
      <c r="W19" s="177"/>
    </row>
    <row r="20" spans="1:23" ht="10.5" customHeight="1" thickBot="1" x14ac:dyDescent="0.45">
      <c r="A20" s="133"/>
      <c r="B20" s="244"/>
      <c r="C20" s="243"/>
      <c r="D20" s="242"/>
      <c r="E20" s="242"/>
      <c r="F20" s="242"/>
      <c r="G20" s="242"/>
      <c r="H20" s="242"/>
      <c r="I20" s="242"/>
      <c r="J20" s="172"/>
      <c r="K20" s="173"/>
      <c r="L20" s="174">
        <f>L19</f>
        <v>408</v>
      </c>
      <c r="M20" s="174">
        <f t="shared" ref="M20:P20" si="10">M19</f>
        <v>627</v>
      </c>
      <c r="N20" s="174">
        <f t="shared" si="10"/>
        <v>599</v>
      </c>
      <c r="O20" s="174">
        <f t="shared" si="10"/>
        <v>212</v>
      </c>
      <c r="P20" s="174">
        <f t="shared" si="10"/>
        <v>43</v>
      </c>
      <c r="Q20" s="174"/>
      <c r="R20" s="174">
        <f t="shared" si="9"/>
        <v>1889</v>
      </c>
      <c r="S20" s="175">
        <f>S19</f>
        <v>6025.91</v>
      </c>
      <c r="T20" s="176"/>
      <c r="U20" s="176"/>
      <c r="V20" s="174"/>
      <c r="W20" s="174"/>
    </row>
    <row r="21" spans="1:23" ht="10.5" customHeight="1" thickBot="1" x14ac:dyDescent="0.45">
      <c r="A21" s="48"/>
      <c r="B21" s="244">
        <v>775376</v>
      </c>
      <c r="C21" s="243">
        <v>4500459047</v>
      </c>
      <c r="D21" s="242"/>
      <c r="E21" s="245">
        <v>44502</v>
      </c>
      <c r="F21" s="245">
        <v>44509</v>
      </c>
      <c r="G21" s="245">
        <v>44557</v>
      </c>
      <c r="H21" s="242" t="s">
        <v>28</v>
      </c>
      <c r="I21" s="242" t="s">
        <v>3</v>
      </c>
      <c r="J21" s="180" t="s">
        <v>1</v>
      </c>
      <c r="K21" s="181">
        <v>3.19</v>
      </c>
      <c r="L21" s="177">
        <v>514</v>
      </c>
      <c r="M21" s="177">
        <v>1028</v>
      </c>
      <c r="N21" s="177">
        <v>1285</v>
      </c>
      <c r="O21" s="177">
        <v>514</v>
      </c>
      <c r="P21" s="177">
        <v>257</v>
      </c>
      <c r="Q21" s="177"/>
      <c r="R21" s="177">
        <f>SUM(L21:Q21)</f>
        <v>3598</v>
      </c>
      <c r="S21" s="170">
        <f>K21*R21</f>
        <v>11477.619999999999</v>
      </c>
      <c r="T21" s="178" t="s">
        <v>32</v>
      </c>
      <c r="U21" s="178" t="s">
        <v>77</v>
      </c>
      <c r="V21" s="177"/>
      <c r="W21" s="177"/>
    </row>
    <row r="22" spans="1:23" ht="10.5" customHeight="1" thickBot="1" x14ac:dyDescent="0.45">
      <c r="A22" s="48"/>
      <c r="B22" s="244"/>
      <c r="C22" s="243"/>
      <c r="D22" s="242"/>
      <c r="E22" s="242"/>
      <c r="F22" s="242"/>
      <c r="G22" s="242"/>
      <c r="H22" s="242"/>
      <c r="I22" s="242"/>
      <c r="J22" s="172"/>
      <c r="K22" s="173"/>
      <c r="L22" s="174">
        <f>L21</f>
        <v>514</v>
      </c>
      <c r="M22" s="174">
        <f t="shared" ref="M22:P22" si="11">M21</f>
        <v>1028</v>
      </c>
      <c r="N22" s="174">
        <f t="shared" si="11"/>
        <v>1285</v>
      </c>
      <c r="O22" s="174">
        <f t="shared" si="11"/>
        <v>514</v>
      </c>
      <c r="P22" s="174">
        <f t="shared" si="11"/>
        <v>257</v>
      </c>
      <c r="Q22" s="174"/>
      <c r="R22" s="174">
        <f t="shared" ref="R22:R46" si="12">R21</f>
        <v>3598</v>
      </c>
      <c r="S22" s="175">
        <f>S21</f>
        <v>11477.619999999999</v>
      </c>
      <c r="T22" s="176"/>
      <c r="U22" s="176"/>
      <c r="V22" s="174"/>
      <c r="W22" s="174"/>
    </row>
    <row r="23" spans="1:23" ht="10.5" customHeight="1" thickBot="1" x14ac:dyDescent="0.45">
      <c r="A23" s="48"/>
      <c r="B23" s="244">
        <v>775377</v>
      </c>
      <c r="C23" s="243">
        <v>4500459048</v>
      </c>
      <c r="D23" s="242"/>
      <c r="E23" s="245">
        <v>44502</v>
      </c>
      <c r="F23" s="245">
        <v>44509</v>
      </c>
      <c r="G23" s="245">
        <v>44557</v>
      </c>
      <c r="H23" s="242" t="s">
        <v>28</v>
      </c>
      <c r="I23" s="242" t="s">
        <v>3</v>
      </c>
      <c r="J23" s="180" t="s">
        <v>1</v>
      </c>
      <c r="K23" s="181">
        <v>3.19</v>
      </c>
      <c r="L23" s="177">
        <v>119</v>
      </c>
      <c r="M23" s="177">
        <v>196</v>
      </c>
      <c r="N23" s="177">
        <v>201</v>
      </c>
      <c r="O23" s="177">
        <v>107</v>
      </c>
      <c r="P23" s="177">
        <v>44</v>
      </c>
      <c r="Q23" s="177">
        <v>17</v>
      </c>
      <c r="R23" s="177">
        <f>SUM(L23:Q23)</f>
        <v>684</v>
      </c>
      <c r="S23" s="170">
        <f>K23*R23</f>
        <v>2181.96</v>
      </c>
      <c r="T23" s="178" t="s">
        <v>33</v>
      </c>
      <c r="U23" s="178"/>
      <c r="V23" s="177"/>
      <c r="W23" s="177"/>
    </row>
    <row r="24" spans="1:23" ht="10.5" customHeight="1" thickBot="1" x14ac:dyDescent="0.45">
      <c r="A24" s="48"/>
      <c r="B24" s="244"/>
      <c r="C24" s="243"/>
      <c r="D24" s="242"/>
      <c r="E24" s="242"/>
      <c r="F24" s="242"/>
      <c r="G24" s="242"/>
      <c r="H24" s="242"/>
      <c r="I24" s="242"/>
      <c r="J24" s="172"/>
      <c r="K24" s="173"/>
      <c r="L24" s="174">
        <f>L23</f>
        <v>119</v>
      </c>
      <c r="M24" s="174">
        <f t="shared" ref="M24:Q24" si="13">M23</f>
        <v>196</v>
      </c>
      <c r="N24" s="174">
        <f t="shared" si="13"/>
        <v>201</v>
      </c>
      <c r="O24" s="174">
        <f t="shared" si="13"/>
        <v>107</v>
      </c>
      <c r="P24" s="174">
        <f t="shared" si="13"/>
        <v>44</v>
      </c>
      <c r="Q24" s="174">
        <f t="shared" si="13"/>
        <v>17</v>
      </c>
      <c r="R24" s="174">
        <f t="shared" si="12"/>
        <v>684</v>
      </c>
      <c r="S24" s="175">
        <f>S23</f>
        <v>2181.96</v>
      </c>
      <c r="T24" s="176"/>
      <c r="U24" s="176"/>
      <c r="V24" s="174"/>
      <c r="W24" s="174"/>
    </row>
    <row r="25" spans="1:23" ht="10.5" customHeight="1" thickBot="1" x14ac:dyDescent="0.45">
      <c r="A25" s="48"/>
      <c r="B25" s="242" t="s">
        <v>37</v>
      </c>
      <c r="C25" s="247" t="s">
        <v>37</v>
      </c>
      <c r="D25" s="242"/>
      <c r="E25" s="245">
        <v>44526</v>
      </c>
      <c r="F25" s="245"/>
      <c r="G25" s="245">
        <v>44551</v>
      </c>
      <c r="H25" s="242" t="s">
        <v>28</v>
      </c>
      <c r="I25" s="242" t="s">
        <v>3</v>
      </c>
      <c r="J25" s="180" t="s">
        <v>1</v>
      </c>
      <c r="K25" s="181">
        <v>3.19</v>
      </c>
      <c r="L25" s="177">
        <v>2</v>
      </c>
      <c r="M25" s="177">
        <v>2</v>
      </c>
      <c r="N25" s="177">
        <v>4</v>
      </c>
      <c r="O25" s="177">
        <v>2</v>
      </c>
      <c r="P25" s="177">
        <v>2</v>
      </c>
      <c r="Q25" s="177"/>
      <c r="R25" s="177">
        <f>SUM(L25:Q25)</f>
        <v>12</v>
      </c>
      <c r="S25" s="170">
        <f>K25*R25</f>
        <v>38.28</v>
      </c>
      <c r="T25" s="178" t="s">
        <v>59</v>
      </c>
      <c r="U25" s="178" t="s">
        <v>62</v>
      </c>
      <c r="V25" s="177"/>
      <c r="W25" s="177"/>
    </row>
    <row r="26" spans="1:23" ht="10.5" customHeight="1" thickBot="1" x14ac:dyDescent="0.45">
      <c r="A26" s="131"/>
      <c r="B26" s="242"/>
      <c r="C26" s="247"/>
      <c r="D26" s="242"/>
      <c r="E26" s="242"/>
      <c r="F26" s="242"/>
      <c r="G26" s="242"/>
      <c r="H26" s="242"/>
      <c r="I26" s="242"/>
      <c r="J26" s="172"/>
      <c r="K26" s="173"/>
      <c r="L26" s="174">
        <f>L25</f>
        <v>2</v>
      </c>
      <c r="M26" s="174">
        <f>M25</f>
        <v>2</v>
      </c>
      <c r="N26" s="174">
        <f>N25</f>
        <v>4</v>
      </c>
      <c r="O26" s="174">
        <f>O25</f>
        <v>2</v>
      </c>
      <c r="P26" s="174">
        <f>P25</f>
        <v>2</v>
      </c>
      <c r="Q26" s="174"/>
      <c r="R26" s="174">
        <f t="shared" si="12"/>
        <v>12</v>
      </c>
      <c r="S26" s="175">
        <f>S25</f>
        <v>38.28</v>
      </c>
      <c r="T26" s="176"/>
      <c r="U26" s="176"/>
      <c r="V26" s="174"/>
      <c r="W26" s="174"/>
    </row>
    <row r="27" spans="1:23" ht="10.199999999999999" thickBot="1" x14ac:dyDescent="0.45">
      <c r="A27" s="131"/>
      <c r="B27" s="244">
        <v>775353</v>
      </c>
      <c r="C27" s="243">
        <v>4500459034</v>
      </c>
      <c r="D27" s="242">
        <v>1106</v>
      </c>
      <c r="E27" s="245">
        <v>44502</v>
      </c>
      <c r="F27" s="245">
        <v>44509</v>
      </c>
      <c r="G27" s="245">
        <v>44557</v>
      </c>
      <c r="H27" s="242" t="s">
        <v>28</v>
      </c>
      <c r="I27" s="242" t="s">
        <v>3</v>
      </c>
      <c r="J27" s="180" t="s">
        <v>1</v>
      </c>
      <c r="K27" s="181">
        <v>2.94</v>
      </c>
      <c r="L27" s="182">
        <v>149</v>
      </c>
      <c r="M27" s="182">
        <v>259</v>
      </c>
      <c r="N27" s="182">
        <v>260</v>
      </c>
      <c r="O27" s="182">
        <v>83</v>
      </c>
      <c r="P27" s="182">
        <v>14</v>
      </c>
      <c r="Q27" s="182"/>
      <c r="R27" s="177">
        <f>SUM(L27:Q27)</f>
        <v>765</v>
      </c>
      <c r="S27" s="170">
        <f>K27*R27</f>
        <v>2249.1</v>
      </c>
      <c r="T27" s="178" t="s">
        <v>30</v>
      </c>
      <c r="U27" s="183"/>
      <c r="V27" s="182"/>
      <c r="W27" s="182"/>
    </row>
    <row r="28" spans="1:23" ht="10.5" customHeight="1" thickBot="1" x14ac:dyDescent="0.45">
      <c r="A28" s="131"/>
      <c r="B28" s="244"/>
      <c r="C28" s="243"/>
      <c r="D28" s="242"/>
      <c r="E28" s="242"/>
      <c r="F28" s="242"/>
      <c r="G28" s="242"/>
      <c r="H28" s="242"/>
      <c r="I28" s="242"/>
      <c r="J28" s="172"/>
      <c r="K28" s="173"/>
      <c r="L28" s="174">
        <f>L$27</f>
        <v>149</v>
      </c>
      <c r="M28" s="174">
        <f>M$27</f>
        <v>259</v>
      </c>
      <c r="N28" s="174">
        <f>N$27</f>
        <v>260</v>
      </c>
      <c r="O28" s="174">
        <f>O$27</f>
        <v>83</v>
      </c>
      <c r="P28" s="174">
        <f>P$27</f>
        <v>14</v>
      </c>
      <c r="Q28" s="174"/>
      <c r="R28" s="174">
        <f t="shared" si="12"/>
        <v>765</v>
      </c>
      <c r="S28" s="175">
        <f>S27</f>
        <v>2249.1</v>
      </c>
      <c r="T28" s="176"/>
      <c r="U28" s="176"/>
      <c r="V28" s="174"/>
      <c r="W28" s="174"/>
    </row>
    <row r="29" spans="1:23" ht="10.5" customHeight="1" thickBot="1" x14ac:dyDescent="0.45">
      <c r="A29" s="131"/>
      <c r="B29" s="244">
        <v>775354</v>
      </c>
      <c r="C29" s="243">
        <v>4500459035</v>
      </c>
      <c r="D29" s="242"/>
      <c r="E29" s="245">
        <v>44502</v>
      </c>
      <c r="F29" s="245">
        <v>44509</v>
      </c>
      <c r="G29" s="245">
        <v>44557</v>
      </c>
      <c r="H29" s="242" t="s">
        <v>28</v>
      </c>
      <c r="I29" s="242" t="s">
        <v>3</v>
      </c>
      <c r="J29" s="180" t="s">
        <v>1</v>
      </c>
      <c r="K29" s="181">
        <v>2.94</v>
      </c>
      <c r="L29" s="177">
        <v>346</v>
      </c>
      <c r="M29" s="177">
        <v>692</v>
      </c>
      <c r="N29" s="177">
        <v>865</v>
      </c>
      <c r="O29" s="177">
        <v>346</v>
      </c>
      <c r="P29" s="177">
        <v>173</v>
      </c>
      <c r="Q29" s="177"/>
      <c r="R29" s="177">
        <f>SUM(L29:Q29)</f>
        <v>2422</v>
      </c>
      <c r="S29" s="170">
        <f>K29*R29</f>
        <v>7120.68</v>
      </c>
      <c r="T29" s="178" t="s">
        <v>32</v>
      </c>
      <c r="U29" s="178" t="s">
        <v>77</v>
      </c>
      <c r="V29" s="177"/>
      <c r="W29" s="177"/>
    </row>
    <row r="30" spans="1:23" ht="10.5" customHeight="1" thickBot="1" x14ac:dyDescent="0.45">
      <c r="A30" s="131"/>
      <c r="B30" s="244"/>
      <c r="C30" s="243"/>
      <c r="D30" s="242"/>
      <c r="E30" s="242"/>
      <c r="F30" s="242"/>
      <c r="G30" s="242"/>
      <c r="H30" s="242"/>
      <c r="I30" s="242"/>
      <c r="J30" s="172"/>
      <c r="K30" s="173"/>
      <c r="L30" s="174">
        <f>L29</f>
        <v>346</v>
      </c>
      <c r="M30" s="174">
        <f t="shared" ref="M30:P30" si="14">M29</f>
        <v>692</v>
      </c>
      <c r="N30" s="174">
        <f t="shared" si="14"/>
        <v>865</v>
      </c>
      <c r="O30" s="174">
        <f t="shared" si="14"/>
        <v>346</v>
      </c>
      <c r="P30" s="174">
        <f t="shared" si="14"/>
        <v>173</v>
      </c>
      <c r="Q30" s="174"/>
      <c r="R30" s="174">
        <f t="shared" si="12"/>
        <v>2422</v>
      </c>
      <c r="S30" s="175">
        <f>S29</f>
        <v>7120.68</v>
      </c>
      <c r="T30" s="176"/>
      <c r="U30" s="176"/>
      <c r="V30" s="174"/>
      <c r="W30" s="174"/>
    </row>
    <row r="31" spans="1:23" ht="10.5" customHeight="1" thickBot="1" x14ac:dyDescent="0.45">
      <c r="A31" s="131"/>
      <c r="B31" s="244">
        <v>775355</v>
      </c>
      <c r="C31" s="243">
        <v>4500459036</v>
      </c>
      <c r="D31" s="242"/>
      <c r="E31" s="245">
        <v>44502</v>
      </c>
      <c r="F31" s="245">
        <v>44509</v>
      </c>
      <c r="G31" s="245">
        <v>44557</v>
      </c>
      <c r="H31" s="242" t="s">
        <v>28</v>
      </c>
      <c r="I31" s="242" t="s">
        <v>3</v>
      </c>
      <c r="J31" s="180" t="s">
        <v>1</v>
      </c>
      <c r="K31" s="181">
        <v>2.94</v>
      </c>
      <c r="L31" s="177">
        <v>432</v>
      </c>
      <c r="M31" s="177">
        <v>665</v>
      </c>
      <c r="N31" s="177">
        <v>627</v>
      </c>
      <c r="O31" s="177">
        <v>226</v>
      </c>
      <c r="P31" s="177">
        <v>45</v>
      </c>
      <c r="Q31" s="177"/>
      <c r="R31" s="177">
        <f>SUM(L31:Q31)</f>
        <v>1995</v>
      </c>
      <c r="S31" s="170">
        <f>K31*R31</f>
        <v>5865.3</v>
      </c>
      <c r="T31" s="178" t="s">
        <v>30</v>
      </c>
      <c r="U31" s="178"/>
      <c r="V31" s="177"/>
      <c r="W31" s="177"/>
    </row>
    <row r="32" spans="1:23" ht="10.5" customHeight="1" thickBot="1" x14ac:dyDescent="0.45">
      <c r="A32" s="131"/>
      <c r="B32" s="244"/>
      <c r="C32" s="243"/>
      <c r="D32" s="242"/>
      <c r="E32" s="242"/>
      <c r="F32" s="242"/>
      <c r="G32" s="242"/>
      <c r="H32" s="242"/>
      <c r="I32" s="242"/>
      <c r="J32" s="172"/>
      <c r="K32" s="173"/>
      <c r="L32" s="174">
        <f>L31</f>
        <v>432</v>
      </c>
      <c r="M32" s="174">
        <f t="shared" ref="M32:P32" si="15">M31</f>
        <v>665</v>
      </c>
      <c r="N32" s="174">
        <f t="shared" si="15"/>
        <v>627</v>
      </c>
      <c r="O32" s="174">
        <f t="shared" si="15"/>
        <v>226</v>
      </c>
      <c r="P32" s="174">
        <f t="shared" si="15"/>
        <v>45</v>
      </c>
      <c r="Q32" s="174"/>
      <c r="R32" s="174">
        <f t="shared" si="12"/>
        <v>1995</v>
      </c>
      <c r="S32" s="175">
        <f>S31</f>
        <v>5865.3</v>
      </c>
      <c r="T32" s="176"/>
      <c r="U32" s="176"/>
      <c r="V32" s="174"/>
      <c r="W32" s="174"/>
    </row>
    <row r="33" spans="1:23" ht="10.5" customHeight="1" thickBot="1" x14ac:dyDescent="0.45">
      <c r="A33" s="131"/>
      <c r="B33" s="244">
        <v>775356</v>
      </c>
      <c r="C33" s="243">
        <v>4500459037</v>
      </c>
      <c r="D33" s="242"/>
      <c r="E33" s="245">
        <v>44502</v>
      </c>
      <c r="F33" s="245">
        <v>44509</v>
      </c>
      <c r="G33" s="245">
        <v>44557</v>
      </c>
      <c r="H33" s="242" t="s">
        <v>28</v>
      </c>
      <c r="I33" s="242" t="s">
        <v>3</v>
      </c>
      <c r="J33" s="180" t="s">
        <v>1</v>
      </c>
      <c r="K33" s="181">
        <v>2.94</v>
      </c>
      <c r="L33" s="177">
        <v>564</v>
      </c>
      <c r="M33" s="177">
        <v>1128</v>
      </c>
      <c r="N33" s="177">
        <v>1410</v>
      </c>
      <c r="O33" s="177">
        <v>564</v>
      </c>
      <c r="P33" s="177">
        <v>282</v>
      </c>
      <c r="Q33" s="177"/>
      <c r="R33" s="177">
        <f>SUM(L33:Q33)</f>
        <v>3948</v>
      </c>
      <c r="S33" s="170">
        <f>K33*R33</f>
        <v>11607.119999999999</v>
      </c>
      <c r="T33" s="178" t="s">
        <v>32</v>
      </c>
      <c r="U33" s="178" t="s">
        <v>77</v>
      </c>
      <c r="V33" s="177"/>
      <c r="W33" s="177"/>
    </row>
    <row r="34" spans="1:23" ht="10.5" customHeight="1" thickBot="1" x14ac:dyDescent="0.45">
      <c r="A34" s="131"/>
      <c r="B34" s="244"/>
      <c r="C34" s="243"/>
      <c r="D34" s="242"/>
      <c r="E34" s="242"/>
      <c r="F34" s="242"/>
      <c r="G34" s="242"/>
      <c r="H34" s="242"/>
      <c r="I34" s="242"/>
      <c r="J34" s="172"/>
      <c r="K34" s="173"/>
      <c r="L34" s="174">
        <f>L33</f>
        <v>564</v>
      </c>
      <c r="M34" s="174">
        <f t="shared" ref="M34:Q34" si="16">M33</f>
        <v>1128</v>
      </c>
      <c r="N34" s="174">
        <f t="shared" si="16"/>
        <v>1410</v>
      </c>
      <c r="O34" s="174">
        <f t="shared" si="16"/>
        <v>564</v>
      </c>
      <c r="P34" s="174">
        <f t="shared" si="16"/>
        <v>282</v>
      </c>
      <c r="Q34" s="174">
        <f t="shared" si="16"/>
        <v>0</v>
      </c>
      <c r="R34" s="174">
        <f t="shared" si="12"/>
        <v>3948</v>
      </c>
      <c r="S34" s="175">
        <f>S33</f>
        <v>11607.119999999999</v>
      </c>
      <c r="T34" s="176"/>
      <c r="U34" s="176"/>
      <c r="V34" s="174"/>
      <c r="W34" s="174"/>
    </row>
    <row r="35" spans="1:23" ht="16.5" customHeight="1" thickBot="1" x14ac:dyDescent="0.45">
      <c r="A35" s="49"/>
      <c r="B35" s="244">
        <v>775357</v>
      </c>
      <c r="C35" s="243">
        <v>4500459038</v>
      </c>
      <c r="D35" s="242"/>
      <c r="E35" s="245">
        <v>44502</v>
      </c>
      <c r="F35" s="245">
        <v>44509</v>
      </c>
      <c r="G35" s="245">
        <v>44557</v>
      </c>
      <c r="H35" s="242" t="s">
        <v>28</v>
      </c>
      <c r="I35" s="242" t="s">
        <v>3</v>
      </c>
      <c r="J35" s="180" t="s">
        <v>1</v>
      </c>
      <c r="K35" s="181">
        <v>2.94</v>
      </c>
      <c r="L35" s="177">
        <v>148</v>
      </c>
      <c r="M35" s="177">
        <v>244</v>
      </c>
      <c r="N35" s="177">
        <v>250</v>
      </c>
      <c r="O35" s="177">
        <v>133</v>
      </c>
      <c r="P35" s="177">
        <v>55</v>
      </c>
      <c r="Q35" s="177">
        <v>21</v>
      </c>
      <c r="R35" s="177">
        <f>SUM(L35:Q35)</f>
        <v>851</v>
      </c>
      <c r="S35" s="170">
        <f>K35*R35</f>
        <v>2501.94</v>
      </c>
      <c r="T35" s="178" t="s">
        <v>7</v>
      </c>
      <c r="U35" s="178"/>
      <c r="V35" s="177"/>
      <c r="W35" s="177"/>
    </row>
    <row r="36" spans="1:23" ht="10.5" customHeight="1" thickBot="1" x14ac:dyDescent="0.45">
      <c r="A36" s="49"/>
      <c r="B36" s="244"/>
      <c r="C36" s="243"/>
      <c r="D36" s="242"/>
      <c r="E36" s="242"/>
      <c r="F36" s="242"/>
      <c r="G36" s="242"/>
      <c r="H36" s="242"/>
      <c r="I36" s="242"/>
      <c r="J36" s="172"/>
      <c r="K36" s="173"/>
      <c r="L36" s="174">
        <f>L35</f>
        <v>148</v>
      </c>
      <c r="M36" s="174">
        <f t="shared" ref="M36:Q36" si="17">M35</f>
        <v>244</v>
      </c>
      <c r="N36" s="174">
        <f t="shared" si="17"/>
        <v>250</v>
      </c>
      <c r="O36" s="174">
        <f t="shared" si="17"/>
        <v>133</v>
      </c>
      <c r="P36" s="174">
        <f t="shared" si="17"/>
        <v>55</v>
      </c>
      <c r="Q36" s="174">
        <f t="shared" si="17"/>
        <v>21</v>
      </c>
      <c r="R36" s="174">
        <f t="shared" si="12"/>
        <v>851</v>
      </c>
      <c r="S36" s="175">
        <f>S35</f>
        <v>2501.94</v>
      </c>
      <c r="T36" s="176"/>
      <c r="U36" s="176"/>
      <c r="V36" s="174"/>
      <c r="W36" s="174"/>
    </row>
    <row r="37" spans="1:23" ht="16.5" customHeight="1" thickBot="1" x14ac:dyDescent="0.45">
      <c r="A37" s="49"/>
      <c r="B37" s="246">
        <v>775456</v>
      </c>
      <c r="C37" s="243">
        <v>4500459124</v>
      </c>
      <c r="D37" s="242"/>
      <c r="E37" s="245">
        <v>44550</v>
      </c>
      <c r="F37" s="245">
        <v>44557</v>
      </c>
      <c r="G37" s="245">
        <v>44620</v>
      </c>
      <c r="H37" s="242" t="s">
        <v>28</v>
      </c>
      <c r="I37" s="242" t="s">
        <v>3</v>
      </c>
      <c r="J37" s="180" t="s">
        <v>1</v>
      </c>
      <c r="K37" s="181">
        <v>2.94</v>
      </c>
      <c r="L37" s="177">
        <v>180</v>
      </c>
      <c r="M37" s="177">
        <v>372</v>
      </c>
      <c r="N37" s="177">
        <v>397</v>
      </c>
      <c r="O37" s="177">
        <v>195</v>
      </c>
      <c r="P37" s="177">
        <v>31</v>
      </c>
      <c r="Q37" s="177"/>
      <c r="R37" s="177">
        <f>SUM(L37:Q37)</f>
        <v>1175</v>
      </c>
      <c r="S37" s="170">
        <f>K37*R37</f>
        <v>3454.5</v>
      </c>
      <c r="T37" s="178" t="s">
        <v>30</v>
      </c>
      <c r="U37" s="178"/>
      <c r="V37" s="177"/>
      <c r="W37" s="177"/>
    </row>
    <row r="38" spans="1:23" ht="10.5" customHeight="1" thickBot="1" x14ac:dyDescent="0.45">
      <c r="A38" s="49"/>
      <c r="B38" s="246"/>
      <c r="C38" s="243"/>
      <c r="D38" s="242"/>
      <c r="E38" s="242"/>
      <c r="F38" s="242"/>
      <c r="G38" s="242"/>
      <c r="H38" s="242"/>
      <c r="I38" s="242"/>
      <c r="J38" s="172"/>
      <c r="K38" s="173"/>
      <c r="L38" s="174">
        <f>L37</f>
        <v>180</v>
      </c>
      <c r="M38" s="174">
        <f t="shared" ref="M38:P38" si="18">M37</f>
        <v>372</v>
      </c>
      <c r="N38" s="174">
        <f t="shared" si="18"/>
        <v>397</v>
      </c>
      <c r="O38" s="174">
        <f t="shared" si="18"/>
        <v>195</v>
      </c>
      <c r="P38" s="174">
        <f t="shared" si="18"/>
        <v>31</v>
      </c>
      <c r="Q38" s="174">
        <f>Q37</f>
        <v>0</v>
      </c>
      <c r="R38" s="174">
        <f t="shared" si="12"/>
        <v>1175</v>
      </c>
      <c r="S38" s="175">
        <f>S37</f>
        <v>3454.5</v>
      </c>
      <c r="T38" s="176"/>
      <c r="U38" s="176"/>
      <c r="V38" s="174"/>
      <c r="W38" s="174"/>
    </row>
    <row r="39" spans="1:23" ht="16.2" customHeight="1" thickBot="1" x14ac:dyDescent="0.45">
      <c r="A39" s="49"/>
      <c r="B39" s="246">
        <v>775457</v>
      </c>
      <c r="C39" s="243">
        <v>4500459125</v>
      </c>
      <c r="D39" s="242"/>
      <c r="E39" s="245">
        <v>44550</v>
      </c>
      <c r="F39" s="245">
        <v>44557</v>
      </c>
      <c r="G39" s="245">
        <v>44620</v>
      </c>
      <c r="H39" s="242" t="s">
        <v>28</v>
      </c>
      <c r="I39" s="242" t="s">
        <v>3</v>
      </c>
      <c r="J39" s="180" t="s">
        <v>1</v>
      </c>
      <c r="K39" s="181">
        <v>2.94</v>
      </c>
      <c r="L39" s="177">
        <v>471</v>
      </c>
      <c r="M39" s="177">
        <v>831</v>
      </c>
      <c r="N39" s="177">
        <v>881</v>
      </c>
      <c r="O39" s="177">
        <v>426</v>
      </c>
      <c r="P39" s="177">
        <v>114</v>
      </c>
      <c r="Q39" s="177"/>
      <c r="R39" s="177">
        <f>SUM(L39:Q39)</f>
        <v>2723</v>
      </c>
      <c r="S39" s="170">
        <f>K39*R39</f>
        <v>8005.62</v>
      </c>
      <c r="T39" s="178" t="s">
        <v>30</v>
      </c>
      <c r="U39" s="178"/>
      <c r="V39" s="177"/>
      <c r="W39" s="177"/>
    </row>
    <row r="40" spans="1:23" ht="10.5" customHeight="1" thickBot="1" x14ac:dyDescent="0.45">
      <c r="A40" s="49"/>
      <c r="B40" s="246"/>
      <c r="C40" s="243"/>
      <c r="D40" s="242"/>
      <c r="E40" s="242"/>
      <c r="F40" s="242"/>
      <c r="G40" s="242"/>
      <c r="H40" s="242"/>
      <c r="I40" s="242"/>
      <c r="J40" s="172"/>
      <c r="K40" s="173"/>
      <c r="L40" s="174">
        <f>L39</f>
        <v>471</v>
      </c>
      <c r="M40" s="174">
        <f t="shared" ref="M40:O40" si="19">M39</f>
        <v>831</v>
      </c>
      <c r="N40" s="174">
        <f t="shared" si="19"/>
        <v>881</v>
      </c>
      <c r="O40" s="174">
        <f t="shared" si="19"/>
        <v>426</v>
      </c>
      <c r="P40" s="174">
        <f>P39</f>
        <v>114</v>
      </c>
      <c r="Q40" s="174">
        <f t="shared" ref="Q40" si="20">Q39</f>
        <v>0</v>
      </c>
      <c r="R40" s="174">
        <f t="shared" si="12"/>
        <v>2723</v>
      </c>
      <c r="S40" s="175">
        <f>S39</f>
        <v>8005.62</v>
      </c>
      <c r="T40" s="176"/>
      <c r="U40" s="176"/>
      <c r="V40" s="174"/>
      <c r="W40" s="174"/>
    </row>
    <row r="41" spans="1:23" ht="16.5" customHeight="1" thickBot="1" x14ac:dyDescent="0.45">
      <c r="A41" s="49"/>
      <c r="B41" s="246">
        <v>775529</v>
      </c>
      <c r="C41" s="243">
        <v>4500459126</v>
      </c>
      <c r="D41" s="242">
        <v>1137</v>
      </c>
      <c r="E41" s="245">
        <v>44550</v>
      </c>
      <c r="F41" s="245">
        <v>44557</v>
      </c>
      <c r="G41" s="245">
        <v>44620</v>
      </c>
      <c r="H41" s="242" t="s">
        <v>28</v>
      </c>
      <c r="I41" s="242" t="s">
        <v>3</v>
      </c>
      <c r="J41" s="180" t="s">
        <v>38</v>
      </c>
      <c r="K41" s="181">
        <v>2.94</v>
      </c>
      <c r="L41" s="177">
        <v>99</v>
      </c>
      <c r="M41" s="177">
        <v>153</v>
      </c>
      <c r="N41" s="177">
        <v>73</v>
      </c>
      <c r="O41" s="177">
        <v>108</v>
      </c>
      <c r="P41" s="177"/>
      <c r="Q41" s="177"/>
      <c r="R41" s="177">
        <f>SUM(L41:Q41)</f>
        <v>433</v>
      </c>
      <c r="S41" s="170">
        <f>K41*R41</f>
        <v>1273.02</v>
      </c>
      <c r="T41" s="178" t="s">
        <v>30</v>
      </c>
      <c r="U41" s="178"/>
      <c r="V41" s="177"/>
      <c r="W41" s="177"/>
    </row>
    <row r="42" spans="1:23" ht="10.5" customHeight="1" thickBot="1" x14ac:dyDescent="0.45">
      <c r="A42" s="49"/>
      <c r="B42" s="246"/>
      <c r="C42" s="243"/>
      <c r="D42" s="242"/>
      <c r="E42" s="242"/>
      <c r="F42" s="242"/>
      <c r="G42" s="242"/>
      <c r="H42" s="242"/>
      <c r="I42" s="242"/>
      <c r="J42" s="172"/>
      <c r="K42" s="173"/>
      <c r="L42" s="174">
        <f>L41</f>
        <v>99</v>
      </c>
      <c r="M42" s="174">
        <f t="shared" ref="M42:Q42" si="21">M41</f>
        <v>153</v>
      </c>
      <c r="N42" s="174">
        <f t="shared" si="21"/>
        <v>73</v>
      </c>
      <c r="O42" s="174">
        <f t="shared" si="21"/>
        <v>108</v>
      </c>
      <c r="P42" s="174">
        <f t="shared" si="21"/>
        <v>0</v>
      </c>
      <c r="Q42" s="174">
        <f t="shared" si="21"/>
        <v>0</v>
      </c>
      <c r="R42" s="174">
        <f t="shared" si="12"/>
        <v>433</v>
      </c>
      <c r="S42" s="175">
        <f>S41</f>
        <v>1273.02</v>
      </c>
      <c r="T42" s="176"/>
      <c r="U42" s="176"/>
      <c r="V42" s="174"/>
      <c r="W42" s="174"/>
    </row>
    <row r="43" spans="1:23" ht="16.5" customHeight="1" thickBot="1" x14ac:dyDescent="0.45">
      <c r="A43" s="49"/>
      <c r="B43" s="246">
        <v>775530</v>
      </c>
      <c r="C43" s="243">
        <v>4500459127</v>
      </c>
      <c r="D43" s="242"/>
      <c r="E43" s="245">
        <v>44550</v>
      </c>
      <c r="F43" s="245">
        <v>44557</v>
      </c>
      <c r="G43" s="245">
        <v>44620</v>
      </c>
      <c r="H43" s="242" t="s">
        <v>28</v>
      </c>
      <c r="I43" s="242" t="s">
        <v>3</v>
      </c>
      <c r="J43" s="180" t="s">
        <v>38</v>
      </c>
      <c r="K43" s="181">
        <v>2.94</v>
      </c>
      <c r="L43" s="177">
        <v>171</v>
      </c>
      <c r="M43" s="177">
        <v>342</v>
      </c>
      <c r="N43" s="177">
        <v>513</v>
      </c>
      <c r="O43" s="177">
        <v>171</v>
      </c>
      <c r="P43" s="177">
        <v>171</v>
      </c>
      <c r="Q43" s="177"/>
      <c r="R43" s="177">
        <f>SUM(L43:Q43)</f>
        <v>1368</v>
      </c>
      <c r="S43" s="170">
        <f>K43*R43</f>
        <v>4021.92</v>
      </c>
      <c r="T43" s="178" t="s">
        <v>32</v>
      </c>
      <c r="U43" s="178" t="s">
        <v>79</v>
      </c>
      <c r="V43" s="177"/>
      <c r="W43" s="177"/>
    </row>
    <row r="44" spans="1:23" ht="10.5" customHeight="1" thickBot="1" x14ac:dyDescent="0.45">
      <c r="A44" s="49"/>
      <c r="B44" s="246"/>
      <c r="C44" s="243"/>
      <c r="D44" s="242"/>
      <c r="E44" s="242"/>
      <c r="F44" s="242"/>
      <c r="G44" s="242"/>
      <c r="H44" s="242"/>
      <c r="I44" s="242"/>
      <c r="J44" s="172"/>
      <c r="K44" s="173"/>
      <c r="L44" s="174">
        <f>L43</f>
        <v>171</v>
      </c>
      <c r="M44" s="174">
        <f t="shared" ref="M44:Q44" si="22">M43</f>
        <v>342</v>
      </c>
      <c r="N44" s="174">
        <f t="shared" si="22"/>
        <v>513</v>
      </c>
      <c r="O44" s="174">
        <f t="shared" si="22"/>
        <v>171</v>
      </c>
      <c r="P44" s="174">
        <f t="shared" si="22"/>
        <v>171</v>
      </c>
      <c r="Q44" s="174">
        <f t="shared" si="22"/>
        <v>0</v>
      </c>
      <c r="R44" s="174">
        <f t="shared" si="12"/>
        <v>1368</v>
      </c>
      <c r="S44" s="175">
        <f>S43</f>
        <v>4021.92</v>
      </c>
      <c r="T44" s="176"/>
      <c r="U44" s="176"/>
      <c r="V44" s="174"/>
      <c r="W44" s="174"/>
    </row>
    <row r="45" spans="1:23" ht="16.5" customHeight="1" thickBot="1" x14ac:dyDescent="0.45">
      <c r="A45" s="49"/>
      <c r="B45" s="246">
        <v>775531</v>
      </c>
      <c r="C45" s="243">
        <v>4500459128</v>
      </c>
      <c r="D45" s="242"/>
      <c r="E45" s="245">
        <v>44550</v>
      </c>
      <c r="F45" s="245">
        <v>44557</v>
      </c>
      <c r="G45" s="245">
        <v>44620</v>
      </c>
      <c r="H45" s="242" t="s">
        <v>28</v>
      </c>
      <c r="I45" s="242" t="s">
        <v>3</v>
      </c>
      <c r="J45" s="180" t="s">
        <v>38</v>
      </c>
      <c r="K45" s="181">
        <v>2.94</v>
      </c>
      <c r="L45" s="177">
        <v>339</v>
      </c>
      <c r="M45" s="177">
        <v>525</v>
      </c>
      <c r="N45" s="177">
        <v>266</v>
      </c>
      <c r="O45" s="177">
        <v>284</v>
      </c>
      <c r="P45" s="177"/>
      <c r="Q45" s="177"/>
      <c r="R45" s="177">
        <f>SUM(L45:Q45)</f>
        <v>1414</v>
      </c>
      <c r="S45" s="170">
        <f>K45*R45</f>
        <v>4157.16</v>
      </c>
      <c r="T45" s="178" t="s">
        <v>30</v>
      </c>
      <c r="U45" s="178"/>
      <c r="V45" s="177"/>
      <c r="W45" s="177"/>
    </row>
    <row r="46" spans="1:23" ht="10.5" customHeight="1" thickBot="1" x14ac:dyDescent="0.45">
      <c r="A46" s="49"/>
      <c r="B46" s="246"/>
      <c r="C46" s="243"/>
      <c r="D46" s="242"/>
      <c r="E46" s="242"/>
      <c r="F46" s="242"/>
      <c r="G46" s="242"/>
      <c r="H46" s="242"/>
      <c r="I46" s="242"/>
      <c r="J46" s="172"/>
      <c r="K46" s="173"/>
      <c r="L46" s="174">
        <f t="shared" ref="L46:Q46" si="23">SUM(L45:L45)</f>
        <v>339</v>
      </c>
      <c r="M46" s="174">
        <f t="shared" si="23"/>
        <v>525</v>
      </c>
      <c r="N46" s="174">
        <f t="shared" si="23"/>
        <v>266</v>
      </c>
      <c r="O46" s="174">
        <f t="shared" si="23"/>
        <v>284</v>
      </c>
      <c r="P46" s="174">
        <f t="shared" si="23"/>
        <v>0</v>
      </c>
      <c r="Q46" s="174">
        <f t="shared" si="23"/>
        <v>0</v>
      </c>
      <c r="R46" s="174">
        <f t="shared" si="12"/>
        <v>1414</v>
      </c>
      <c r="S46" s="175">
        <f>S45</f>
        <v>4157.16</v>
      </c>
      <c r="T46" s="176"/>
      <c r="U46" s="176"/>
      <c r="V46" s="174"/>
      <c r="W46" s="174"/>
    </row>
    <row r="47" spans="1:23" ht="16.5" customHeight="1" thickBot="1" x14ac:dyDescent="0.45">
      <c r="A47" s="49"/>
      <c r="B47" s="246">
        <v>775532</v>
      </c>
      <c r="C47" s="243">
        <v>4500459129</v>
      </c>
      <c r="D47" s="242"/>
      <c r="E47" s="245">
        <v>44550</v>
      </c>
      <c r="F47" s="245">
        <v>44557</v>
      </c>
      <c r="G47" s="245">
        <v>44620</v>
      </c>
      <c r="H47" s="242" t="s">
        <v>4</v>
      </c>
      <c r="I47" s="242" t="s">
        <v>3</v>
      </c>
      <c r="J47" s="180" t="s">
        <v>38</v>
      </c>
      <c r="K47" s="181">
        <v>2.94</v>
      </c>
      <c r="L47" s="177">
        <v>368</v>
      </c>
      <c r="M47" s="177">
        <v>736</v>
      </c>
      <c r="N47" s="177">
        <v>1104</v>
      </c>
      <c r="O47" s="177">
        <v>368</v>
      </c>
      <c r="P47" s="177">
        <v>368</v>
      </c>
      <c r="Q47" s="177"/>
      <c r="R47" s="177">
        <f>SUM(L47:Q47)</f>
        <v>2944</v>
      </c>
      <c r="S47" s="170">
        <f>K47*R47</f>
        <v>8655.36</v>
      </c>
      <c r="T47" s="205" t="s">
        <v>104</v>
      </c>
      <c r="U47" s="205" t="s">
        <v>105</v>
      </c>
      <c r="V47" s="204"/>
      <c r="W47" s="206"/>
    </row>
    <row r="48" spans="1:23" ht="16.5" customHeight="1" thickBot="1" x14ac:dyDescent="0.45">
      <c r="A48" s="49"/>
      <c r="B48" s="246"/>
      <c r="C48" s="243"/>
      <c r="D48" s="242"/>
      <c r="E48" s="242"/>
      <c r="F48" s="242"/>
      <c r="G48" s="242"/>
      <c r="H48" s="242"/>
      <c r="I48" s="242"/>
      <c r="J48" s="184" t="s">
        <v>38</v>
      </c>
      <c r="K48" s="185">
        <v>2.94</v>
      </c>
      <c r="L48" s="186">
        <v>4</v>
      </c>
      <c r="M48" s="186">
        <v>8</v>
      </c>
      <c r="N48" s="186">
        <v>12</v>
      </c>
      <c r="O48" s="186">
        <v>4</v>
      </c>
      <c r="P48" s="186">
        <v>4</v>
      </c>
      <c r="Q48" s="186"/>
      <c r="R48" s="186">
        <f>SUM(L48:Q48)</f>
        <v>32</v>
      </c>
      <c r="S48" s="187">
        <f>K48*R48</f>
        <v>94.08</v>
      </c>
      <c r="T48" s="188" t="s">
        <v>80</v>
      </c>
      <c r="U48" s="188"/>
      <c r="V48" s="189"/>
      <c r="W48" s="207"/>
    </row>
    <row r="49" spans="1:23" ht="10.5" customHeight="1" thickBot="1" x14ac:dyDescent="0.45">
      <c r="A49" s="49"/>
      <c r="B49" s="246"/>
      <c r="C49" s="243"/>
      <c r="D49" s="242"/>
      <c r="E49" s="242"/>
      <c r="F49" s="242"/>
      <c r="G49" s="242"/>
      <c r="H49" s="242"/>
      <c r="I49" s="242"/>
      <c r="J49" s="172"/>
      <c r="K49" s="173"/>
      <c r="L49" s="174">
        <f>SUM(L47:L48)</f>
        <v>372</v>
      </c>
      <c r="M49" s="174">
        <f>SUM(M47:M48)</f>
        <v>744</v>
      </c>
      <c r="N49" s="174">
        <f>SUM(N47:N48)</f>
        <v>1116</v>
      </c>
      <c r="O49" s="174">
        <f>SUM(O47:O48)</f>
        <v>372</v>
      </c>
      <c r="P49" s="174">
        <f>SUM(P47:P48)</f>
        <v>372</v>
      </c>
      <c r="Q49" s="174">
        <f t="shared" ref="Q49" si="24">SUM(Q47:Q48)</f>
        <v>0</v>
      </c>
      <c r="R49" s="174">
        <f t="shared" ref="R49" si="25">SUM(R47:R48)</f>
        <v>2976</v>
      </c>
      <c r="S49" s="175">
        <f>SUM(S47:S48)</f>
        <v>8749.44</v>
      </c>
      <c r="T49" s="176"/>
      <c r="U49" s="176"/>
      <c r="V49" s="174"/>
      <c r="W49" s="208"/>
    </row>
    <row r="50" spans="1:23" ht="16.5" customHeight="1" thickBot="1" x14ac:dyDescent="0.45">
      <c r="A50" s="49"/>
      <c r="B50" s="246">
        <v>775533</v>
      </c>
      <c r="C50" s="243">
        <v>4500459130</v>
      </c>
      <c r="D50" s="242"/>
      <c r="E50" s="245">
        <v>44550</v>
      </c>
      <c r="F50" s="245">
        <v>44557</v>
      </c>
      <c r="G50" s="245">
        <v>44620</v>
      </c>
      <c r="H50" s="242" t="s">
        <v>4</v>
      </c>
      <c r="I50" s="242" t="s">
        <v>3</v>
      </c>
      <c r="J50" s="180" t="s">
        <v>38</v>
      </c>
      <c r="K50" s="181">
        <v>2.94</v>
      </c>
      <c r="L50" s="177">
        <v>80</v>
      </c>
      <c r="M50" s="177">
        <v>183</v>
      </c>
      <c r="N50" s="177">
        <v>169</v>
      </c>
      <c r="O50" s="177">
        <v>89</v>
      </c>
      <c r="P50" s="177">
        <v>51</v>
      </c>
      <c r="Q50" s="177">
        <v>9</v>
      </c>
      <c r="R50" s="177">
        <f>SUM(L50:Q50)</f>
        <v>581</v>
      </c>
      <c r="S50" s="170">
        <f>K50*R50</f>
        <v>1708.1399999999999</v>
      </c>
      <c r="T50" s="178" t="s">
        <v>7</v>
      </c>
      <c r="U50" s="190"/>
      <c r="V50" s="190"/>
      <c r="W50" s="209"/>
    </row>
    <row r="51" spans="1:23" ht="10.5" customHeight="1" thickBot="1" x14ac:dyDescent="0.45">
      <c r="A51" s="49"/>
      <c r="B51" s="246"/>
      <c r="C51" s="243"/>
      <c r="D51" s="242"/>
      <c r="E51" s="242"/>
      <c r="F51" s="242"/>
      <c r="G51" s="242"/>
      <c r="H51" s="242"/>
      <c r="I51" s="242"/>
      <c r="J51" s="172"/>
      <c r="K51" s="173"/>
      <c r="L51" s="174">
        <f>L50</f>
        <v>80</v>
      </c>
      <c r="M51" s="174">
        <f t="shared" ref="M51:R51" si="26">M50</f>
        <v>183</v>
      </c>
      <c r="N51" s="174">
        <f t="shared" si="26"/>
        <v>169</v>
      </c>
      <c r="O51" s="174">
        <f t="shared" si="26"/>
        <v>89</v>
      </c>
      <c r="P51" s="174">
        <f t="shared" si="26"/>
        <v>51</v>
      </c>
      <c r="Q51" s="174">
        <f t="shared" si="26"/>
        <v>9</v>
      </c>
      <c r="R51" s="174">
        <f t="shared" si="26"/>
        <v>581</v>
      </c>
      <c r="S51" s="175">
        <f>S50</f>
        <v>1708.1399999999999</v>
      </c>
      <c r="T51" s="176"/>
      <c r="U51" s="176"/>
      <c r="V51" s="174"/>
      <c r="W51" s="208"/>
    </row>
    <row r="52" spans="1:23" ht="16.5" customHeight="1" thickBot="1" x14ac:dyDescent="0.45">
      <c r="A52" s="49"/>
      <c r="B52" s="250" t="s">
        <v>107</v>
      </c>
      <c r="C52" s="251" t="s">
        <v>66</v>
      </c>
      <c r="D52" s="242"/>
      <c r="E52" s="245">
        <v>44653</v>
      </c>
      <c r="F52" s="245"/>
      <c r="G52" s="245">
        <v>44620</v>
      </c>
      <c r="H52" s="242" t="s">
        <v>4</v>
      </c>
      <c r="I52" s="242" t="s">
        <v>3</v>
      </c>
      <c r="J52" s="180" t="s">
        <v>38</v>
      </c>
      <c r="K52" s="181">
        <v>2.94</v>
      </c>
      <c r="L52" s="177">
        <v>2</v>
      </c>
      <c r="M52" s="177">
        <v>4</v>
      </c>
      <c r="N52" s="177">
        <v>4</v>
      </c>
      <c r="O52" s="177">
        <v>4</v>
      </c>
      <c r="P52" s="177">
        <v>2</v>
      </c>
      <c r="Q52" s="177"/>
      <c r="R52" s="177">
        <f>SUM(L52:Q52)</f>
        <v>16</v>
      </c>
      <c r="S52" s="170">
        <f>K52*R52</f>
        <v>47.04</v>
      </c>
      <c r="T52" s="178" t="s">
        <v>59</v>
      </c>
      <c r="U52" s="191" t="s">
        <v>81</v>
      </c>
      <c r="V52" s="190"/>
      <c r="W52" s="95"/>
    </row>
    <row r="53" spans="1:23" ht="10.5" customHeight="1" thickBot="1" x14ac:dyDescent="0.45">
      <c r="A53" s="49"/>
      <c r="B53" s="250"/>
      <c r="C53" s="251"/>
      <c r="D53" s="242"/>
      <c r="E53" s="242"/>
      <c r="F53" s="242"/>
      <c r="G53" s="242"/>
      <c r="H53" s="242"/>
      <c r="I53" s="242"/>
      <c r="J53" s="172"/>
      <c r="K53" s="173"/>
      <c r="L53" s="174">
        <f>L52</f>
        <v>2</v>
      </c>
      <c r="M53" s="174">
        <f t="shared" ref="M53:R53" si="27">M52</f>
        <v>4</v>
      </c>
      <c r="N53" s="174">
        <f t="shared" si="27"/>
        <v>4</v>
      </c>
      <c r="O53" s="174">
        <f t="shared" si="27"/>
        <v>4</v>
      </c>
      <c r="P53" s="174">
        <f t="shared" si="27"/>
        <v>2</v>
      </c>
      <c r="Q53" s="174">
        <f t="shared" si="27"/>
        <v>0</v>
      </c>
      <c r="R53" s="174">
        <f t="shared" si="27"/>
        <v>16</v>
      </c>
      <c r="S53" s="175">
        <f>S52</f>
        <v>47.04</v>
      </c>
      <c r="T53" s="176"/>
      <c r="U53" s="176"/>
      <c r="V53" s="174"/>
      <c r="W53" s="208"/>
    </row>
    <row r="54" spans="1:23" ht="16.5" customHeight="1" thickBot="1" x14ac:dyDescent="0.45">
      <c r="A54" s="49"/>
      <c r="B54" s="248" t="s">
        <v>82</v>
      </c>
      <c r="C54" s="248"/>
      <c r="D54" s="248"/>
      <c r="E54" s="248"/>
      <c r="F54" s="248"/>
      <c r="G54" s="248"/>
      <c r="H54" s="248"/>
      <c r="I54" s="248"/>
      <c r="J54" s="161" t="s">
        <v>2</v>
      </c>
      <c r="K54" s="162"/>
      <c r="L54" s="163">
        <f t="shared" ref="L54:Q54" si="28">SUM(L5:L14)/2</f>
        <v>1607</v>
      </c>
      <c r="M54" s="163">
        <f t="shared" si="28"/>
        <v>2914</v>
      </c>
      <c r="N54" s="163">
        <f t="shared" si="28"/>
        <v>3342</v>
      </c>
      <c r="O54" s="163">
        <f t="shared" si="28"/>
        <v>1321</v>
      </c>
      <c r="P54" s="163">
        <f t="shared" si="28"/>
        <v>556</v>
      </c>
      <c r="Q54" s="163">
        <f t="shared" si="28"/>
        <v>18</v>
      </c>
      <c r="R54" s="163">
        <f>SUM(L54:Q54)</f>
        <v>9758</v>
      </c>
      <c r="S54" s="164">
        <f>S6+S8+S10+S12+S14</f>
        <v>31128.019999999997</v>
      </c>
      <c r="T54" s="165"/>
      <c r="U54" s="165"/>
      <c r="V54" s="165"/>
      <c r="W54" s="165"/>
    </row>
    <row r="55" spans="1:23" ht="16.5" customHeight="1" thickTop="1" thickBot="1" x14ac:dyDescent="0.45">
      <c r="A55" s="49"/>
      <c r="B55" s="249"/>
      <c r="C55" s="249"/>
      <c r="D55" s="249"/>
      <c r="E55" s="249"/>
      <c r="F55" s="249"/>
      <c r="G55" s="249"/>
      <c r="H55" s="249"/>
      <c r="I55" s="249"/>
      <c r="J55" s="154" t="s">
        <v>1</v>
      </c>
      <c r="K55" s="155"/>
      <c r="L55" s="156">
        <f>SUM(L27:L40)/2</f>
        <v>2290</v>
      </c>
      <c r="M55" s="156">
        <f>SUM(M27:M40)/2</f>
        <v>4191</v>
      </c>
      <c r="N55" s="156">
        <f>SUM(N27:N40)/2</f>
        <v>4690</v>
      </c>
      <c r="O55" s="156">
        <f>SUM(O27:O40)/2</f>
        <v>1973</v>
      </c>
      <c r="P55" s="156">
        <f>SUM(P27:P40)/2</f>
        <v>714</v>
      </c>
      <c r="Q55" s="156">
        <f>SUM(Q27:Q40)/2</f>
        <v>21</v>
      </c>
      <c r="R55" s="156">
        <f>SUM(L55:Q55)</f>
        <v>13879</v>
      </c>
      <c r="S55" s="157">
        <f>S16+S18+S20+S22+S24+S26+S28+S30+S32+S34+S36+S38+S40</f>
        <v>70123.549999999988</v>
      </c>
      <c r="T55" s="158"/>
      <c r="U55" s="158"/>
      <c r="V55" s="158"/>
      <c r="W55" s="158"/>
    </row>
    <row r="56" spans="1:23" ht="16.5" customHeight="1" thickTop="1" thickBot="1" x14ac:dyDescent="0.45">
      <c r="A56" s="49"/>
      <c r="B56" s="249"/>
      <c r="C56" s="249"/>
      <c r="D56" s="249"/>
      <c r="E56" s="249"/>
      <c r="F56" s="249"/>
      <c r="G56" s="249"/>
      <c r="H56" s="249"/>
      <c r="I56" s="249"/>
      <c r="J56" s="154" t="s">
        <v>38</v>
      </c>
      <c r="K56" s="155"/>
      <c r="L56" s="156">
        <f t="shared" ref="L56:Q56" si="29">SUM(L41:L53)/2</f>
        <v>1063</v>
      </c>
      <c r="M56" s="156">
        <f t="shared" si="29"/>
        <v>1951</v>
      </c>
      <c r="N56" s="156">
        <f t="shared" si="29"/>
        <v>2141</v>
      </c>
      <c r="O56" s="156">
        <f t="shared" si="29"/>
        <v>1028</v>
      </c>
      <c r="P56" s="156">
        <f t="shared" si="29"/>
        <v>596</v>
      </c>
      <c r="Q56" s="156">
        <f t="shared" si="29"/>
        <v>9</v>
      </c>
      <c r="R56" s="156">
        <f>SUM(L56:Q56)</f>
        <v>6788</v>
      </c>
      <c r="S56" s="157">
        <f>S42+S44+S46+S49+S51+S53</f>
        <v>19956.72</v>
      </c>
      <c r="T56" s="158"/>
      <c r="U56" s="158"/>
      <c r="V56" s="158"/>
      <c r="W56" s="158"/>
    </row>
    <row r="57" spans="1:23" ht="16.5" customHeight="1" thickTop="1" thickBot="1" x14ac:dyDescent="0.45">
      <c r="A57" s="50"/>
      <c r="B57" s="249"/>
      <c r="C57" s="249"/>
      <c r="D57" s="249"/>
      <c r="E57" s="249"/>
      <c r="F57" s="249"/>
      <c r="G57" s="249"/>
      <c r="H57" s="249"/>
      <c r="I57" s="249"/>
      <c r="J57" s="154"/>
      <c r="K57" s="155"/>
      <c r="L57" s="159">
        <f>SUM(L54:L56)</f>
        <v>4960</v>
      </c>
      <c r="M57" s="159">
        <f>SUM(M54:M56)</f>
        <v>9056</v>
      </c>
      <c r="N57" s="159">
        <f t="shared" ref="N57:Q57" si="30">SUM(N54:N56)</f>
        <v>10173</v>
      </c>
      <c r="O57" s="159">
        <f t="shared" si="30"/>
        <v>4322</v>
      </c>
      <c r="P57" s="159">
        <f t="shared" si="30"/>
        <v>1866</v>
      </c>
      <c r="Q57" s="159">
        <f t="shared" si="30"/>
        <v>48</v>
      </c>
      <c r="R57" s="159">
        <f>SUM(K57:Q57)</f>
        <v>30425</v>
      </c>
      <c r="S57" s="160">
        <f>SUM(S55+S56+S54)</f>
        <v>121208.28999999998</v>
      </c>
      <c r="T57" s="158"/>
      <c r="U57" s="158"/>
      <c r="V57" s="158"/>
      <c r="W57" s="158"/>
    </row>
  </sheetData>
  <mergeCells count="190">
    <mergeCell ref="E45:E46"/>
    <mergeCell ref="E47:E49"/>
    <mergeCell ref="E50:E51"/>
    <mergeCell ref="E52:E53"/>
    <mergeCell ref="C47:C49"/>
    <mergeCell ref="C45:C46"/>
    <mergeCell ref="C50:C51"/>
    <mergeCell ref="C52:C53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I45:I46"/>
    <mergeCell ref="I47:I49"/>
    <mergeCell ref="I50:I51"/>
    <mergeCell ref="I52:I53"/>
    <mergeCell ref="B54:I57"/>
    <mergeCell ref="I33:I34"/>
    <mergeCell ref="I35:I36"/>
    <mergeCell ref="I37:I38"/>
    <mergeCell ref="I39:I40"/>
    <mergeCell ref="I41:I42"/>
    <mergeCell ref="I43:I44"/>
    <mergeCell ref="H43:H44"/>
    <mergeCell ref="H45:H46"/>
    <mergeCell ref="H47:H49"/>
    <mergeCell ref="H50:H51"/>
    <mergeCell ref="H52:H53"/>
    <mergeCell ref="H33:H34"/>
    <mergeCell ref="H35:H36"/>
    <mergeCell ref="H37:H38"/>
    <mergeCell ref="H39:H40"/>
    <mergeCell ref="H41:H42"/>
    <mergeCell ref="B47:B49"/>
    <mergeCell ref="B50:B51"/>
    <mergeCell ref="B52:B53"/>
    <mergeCell ref="I27:I28"/>
    <mergeCell ref="I29:I30"/>
    <mergeCell ref="I31:I32"/>
    <mergeCell ref="I5:I6"/>
    <mergeCell ref="I7:I8"/>
    <mergeCell ref="I9:I10"/>
    <mergeCell ref="I11:I12"/>
    <mergeCell ref="I13:I14"/>
    <mergeCell ref="I15:I16"/>
    <mergeCell ref="I19:I20"/>
    <mergeCell ref="I23:I24"/>
    <mergeCell ref="H19:H20"/>
    <mergeCell ref="F21:F22"/>
    <mergeCell ref="G21:G22"/>
    <mergeCell ref="F23:F24"/>
    <mergeCell ref="G23:G24"/>
    <mergeCell ref="H23:H24"/>
    <mergeCell ref="F25:F26"/>
    <mergeCell ref="G25:G26"/>
    <mergeCell ref="I17:I18"/>
    <mergeCell ref="I21:I22"/>
    <mergeCell ref="I25:I26"/>
    <mergeCell ref="H31:H32"/>
    <mergeCell ref="F50:F51"/>
    <mergeCell ref="G50:G51"/>
    <mergeCell ref="F52:F53"/>
    <mergeCell ref="G52:G53"/>
    <mergeCell ref="F47:F49"/>
    <mergeCell ref="G47:G49"/>
    <mergeCell ref="F27:F28"/>
    <mergeCell ref="G27:G28"/>
    <mergeCell ref="H15:H16"/>
    <mergeCell ref="F43:F44"/>
    <mergeCell ref="G43:G44"/>
    <mergeCell ref="F45:F46"/>
    <mergeCell ref="G45:G46"/>
    <mergeCell ref="G35:G36"/>
    <mergeCell ref="F37:F38"/>
    <mergeCell ref="G37:G38"/>
    <mergeCell ref="F39:F40"/>
    <mergeCell ref="G39:G40"/>
    <mergeCell ref="F41:F42"/>
    <mergeCell ref="G41:G42"/>
    <mergeCell ref="F29:F30"/>
    <mergeCell ref="G29:G30"/>
    <mergeCell ref="F31:F32"/>
    <mergeCell ref="G31:G32"/>
    <mergeCell ref="F33:F34"/>
    <mergeCell ref="G33:G34"/>
    <mergeCell ref="F35:F36"/>
    <mergeCell ref="H17:H18"/>
    <mergeCell ref="H21:H22"/>
    <mergeCell ref="H25:H26"/>
    <mergeCell ref="H27:H28"/>
    <mergeCell ref="H29:H30"/>
    <mergeCell ref="B35:B36"/>
    <mergeCell ref="B37:B38"/>
    <mergeCell ref="B39:B40"/>
    <mergeCell ref="B41:B42"/>
    <mergeCell ref="B43:B44"/>
    <mergeCell ref="B45:B46"/>
    <mergeCell ref="D15:D26"/>
    <mergeCell ref="D27:D40"/>
    <mergeCell ref="D41:D53"/>
    <mergeCell ref="B29:B30"/>
    <mergeCell ref="B31:B32"/>
    <mergeCell ref="B33:B34"/>
    <mergeCell ref="B27:B28"/>
    <mergeCell ref="B21:B22"/>
    <mergeCell ref="B23:B24"/>
    <mergeCell ref="B25:B26"/>
    <mergeCell ref="C29:C30"/>
    <mergeCell ref="C31:C32"/>
    <mergeCell ref="C33:C34"/>
    <mergeCell ref="C35:C36"/>
    <mergeCell ref="C37:C38"/>
    <mergeCell ref="C39:C40"/>
    <mergeCell ref="C41:C42"/>
    <mergeCell ref="C43:C44"/>
    <mergeCell ref="B17:B18"/>
    <mergeCell ref="F17:F18"/>
    <mergeCell ref="G17:G18"/>
    <mergeCell ref="B19:B20"/>
    <mergeCell ref="F19:F20"/>
    <mergeCell ref="G19:G20"/>
    <mergeCell ref="B13:B14"/>
    <mergeCell ref="F13:F14"/>
    <mergeCell ref="G13:G14"/>
    <mergeCell ref="B15:B16"/>
    <mergeCell ref="F15:F16"/>
    <mergeCell ref="G15:G16"/>
    <mergeCell ref="B5:B6"/>
    <mergeCell ref="D5:D14"/>
    <mergeCell ref="F5:F6"/>
    <mergeCell ref="G5:G6"/>
    <mergeCell ref="B7:B8"/>
    <mergeCell ref="F7:F8"/>
    <mergeCell ref="G7:G8"/>
    <mergeCell ref="B9:B10"/>
    <mergeCell ref="F9:F10"/>
    <mergeCell ref="G9:G10"/>
    <mergeCell ref="B11:B12"/>
    <mergeCell ref="F11:F12"/>
    <mergeCell ref="G11:G12"/>
    <mergeCell ref="H5:H6"/>
    <mergeCell ref="H7:H8"/>
    <mergeCell ref="H9:H10"/>
    <mergeCell ref="H11:H12"/>
    <mergeCell ref="H13:H14"/>
    <mergeCell ref="C3:C4"/>
    <mergeCell ref="C5:C6"/>
    <mergeCell ref="C7:C8"/>
    <mergeCell ref="C9:C10"/>
    <mergeCell ref="A1:W1"/>
    <mergeCell ref="A3:A4"/>
    <mergeCell ref="B3:B4"/>
    <mergeCell ref="D3:D4"/>
    <mergeCell ref="F3:F4"/>
    <mergeCell ref="G3:G4"/>
    <mergeCell ref="H3:H4"/>
    <mergeCell ref="I3:I4"/>
    <mergeCell ref="J3:J4"/>
    <mergeCell ref="K3:K4"/>
    <mergeCell ref="T3:U3"/>
    <mergeCell ref="V3:V4"/>
    <mergeCell ref="W3:W4"/>
    <mergeCell ref="V2:W2"/>
    <mergeCell ref="L3:S3"/>
  </mergeCells>
  <phoneticPr fontId="2" type="noConversion"/>
  <pageMargins left="0.75" right="0.75" top="1" bottom="0" header="0" footer="0"/>
  <pageSetup paperSize="8" scale="74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2F9F-8439-4CF6-94B0-BBBFA5B5AF9A}">
  <sheetPr>
    <pageSetUpPr fitToPage="1"/>
  </sheetPr>
  <dimension ref="A1:AA53"/>
  <sheetViews>
    <sheetView showGridLines="0" topLeftCell="G13" zoomScaleNormal="100" workbookViewId="0">
      <selection activeCell="X55" sqref="X55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4.69921875" style="37" customWidth="1"/>
    <col min="4" max="4" width="5.8984375" style="2" customWidth="1"/>
    <col min="5" max="7" width="13.69921875" style="2" customWidth="1"/>
    <col min="8" max="8" width="11" style="2" bestFit="1" customWidth="1"/>
    <col min="9" max="9" width="6" style="2" customWidth="1"/>
    <col min="10" max="10" width="11.8984375" style="2" bestFit="1" customWidth="1"/>
    <col min="11" max="11" width="7" style="2" customWidth="1"/>
    <col min="12" max="17" width="8" style="2" customWidth="1"/>
    <col min="18" max="18" width="9" style="2" customWidth="1"/>
    <col min="19" max="19" width="11.09765625" style="51" bestFit="1" customWidth="1"/>
    <col min="20" max="20" width="12.59765625" style="2" bestFit="1" customWidth="1"/>
    <col min="21" max="21" width="10.09765625" style="2" customWidth="1"/>
    <col min="22" max="23" width="9" style="2" customWidth="1"/>
    <col min="24" max="24" width="10.3984375" style="1" customWidth="1"/>
    <col min="25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5" t="s">
        <v>100</v>
      </c>
      <c r="W2" s="265"/>
    </row>
    <row r="3" spans="1:23" ht="10.5" customHeight="1" thickBot="1" x14ac:dyDescent="0.45">
      <c r="A3" s="226" t="s">
        <v>25</v>
      </c>
      <c r="B3" s="252" t="s">
        <v>61</v>
      </c>
      <c r="C3" s="254" t="s">
        <v>60</v>
      </c>
      <c r="D3" s="254" t="s">
        <v>24</v>
      </c>
      <c r="E3" s="254" t="s">
        <v>72</v>
      </c>
      <c r="F3" s="254" t="s">
        <v>73</v>
      </c>
      <c r="G3" s="254" t="s">
        <v>74</v>
      </c>
      <c r="H3" s="254" t="s">
        <v>23</v>
      </c>
      <c r="I3" s="254" t="s">
        <v>22</v>
      </c>
      <c r="J3" s="254" t="s">
        <v>21</v>
      </c>
      <c r="K3" s="254" t="s">
        <v>20</v>
      </c>
      <c r="L3" s="254" t="s">
        <v>19</v>
      </c>
      <c r="M3" s="254"/>
      <c r="N3" s="254"/>
      <c r="O3" s="254"/>
      <c r="P3" s="254"/>
      <c r="Q3" s="254"/>
      <c r="R3" s="254"/>
      <c r="S3" s="254"/>
      <c r="T3" s="254" t="s">
        <v>18</v>
      </c>
      <c r="U3" s="254"/>
      <c r="V3" s="254" t="s">
        <v>17</v>
      </c>
      <c r="W3" s="254" t="s">
        <v>16</v>
      </c>
    </row>
    <row r="4" spans="1:23" ht="10.5" customHeight="1" thickBot="1" x14ac:dyDescent="0.45">
      <c r="A4" s="226"/>
      <c r="B4" s="253"/>
      <c r="C4" s="255"/>
      <c r="D4" s="255"/>
      <c r="E4" s="255"/>
      <c r="F4" s="255"/>
      <c r="G4" s="255"/>
      <c r="H4" s="255"/>
      <c r="I4" s="255"/>
      <c r="J4" s="255"/>
      <c r="K4" s="255"/>
      <c r="L4" s="136" t="s">
        <v>15</v>
      </c>
      <c r="M4" s="136" t="s">
        <v>14</v>
      </c>
      <c r="N4" s="136" t="s">
        <v>13</v>
      </c>
      <c r="O4" s="136" t="s">
        <v>12</v>
      </c>
      <c r="P4" s="136" t="s">
        <v>11</v>
      </c>
      <c r="Q4" s="136" t="s">
        <v>36</v>
      </c>
      <c r="R4" s="136" t="s">
        <v>10</v>
      </c>
      <c r="S4" s="137" t="s">
        <v>63</v>
      </c>
      <c r="T4" s="136" t="s">
        <v>9</v>
      </c>
      <c r="U4" s="136" t="s">
        <v>8</v>
      </c>
      <c r="V4" s="255"/>
      <c r="W4" s="255"/>
    </row>
    <row r="5" spans="1:23" ht="10.5" customHeight="1" thickBot="1" x14ac:dyDescent="0.45">
      <c r="A5" s="135"/>
      <c r="B5" s="244">
        <v>775318</v>
      </c>
      <c r="C5" s="256">
        <v>4500459028</v>
      </c>
      <c r="D5" s="242">
        <v>1099</v>
      </c>
      <c r="E5" s="245">
        <v>44502</v>
      </c>
      <c r="F5" s="245">
        <v>44509</v>
      </c>
      <c r="G5" s="245">
        <v>44557</v>
      </c>
      <c r="H5" s="242" t="s">
        <v>28</v>
      </c>
      <c r="I5" s="242" t="s">
        <v>3</v>
      </c>
      <c r="J5" s="180" t="s">
        <v>40</v>
      </c>
      <c r="K5" s="181">
        <v>3.34</v>
      </c>
      <c r="L5" s="177">
        <v>7</v>
      </c>
      <c r="M5" s="177">
        <v>24</v>
      </c>
      <c r="N5" s="177">
        <v>25</v>
      </c>
      <c r="O5" s="177">
        <v>20</v>
      </c>
      <c r="P5" s="177">
        <v>3</v>
      </c>
      <c r="Q5" s="177"/>
      <c r="R5" s="177">
        <f>SUM(L5:Q5)</f>
        <v>79</v>
      </c>
      <c r="S5" s="192">
        <f>R5*K5</f>
        <v>263.86</v>
      </c>
      <c r="T5" s="178" t="s">
        <v>30</v>
      </c>
      <c r="U5" s="178"/>
      <c r="V5" s="177"/>
      <c r="W5" s="177"/>
    </row>
    <row r="6" spans="1:23" ht="10.5" customHeight="1" thickBot="1" x14ac:dyDescent="0.45">
      <c r="A6" s="129" t="s">
        <v>64</v>
      </c>
      <c r="B6" s="244"/>
      <c r="C6" s="256"/>
      <c r="D6" s="242"/>
      <c r="E6" s="242"/>
      <c r="F6" s="245"/>
      <c r="G6" s="242"/>
      <c r="H6" s="242"/>
      <c r="I6" s="242"/>
      <c r="J6" s="172"/>
      <c r="K6" s="173"/>
      <c r="L6" s="174">
        <f>L5</f>
        <v>7</v>
      </c>
      <c r="M6" s="174">
        <f t="shared" ref="M6:P6" si="0">M5</f>
        <v>24</v>
      </c>
      <c r="N6" s="174">
        <f t="shared" si="0"/>
        <v>25</v>
      </c>
      <c r="O6" s="174">
        <f t="shared" si="0"/>
        <v>20</v>
      </c>
      <c r="P6" s="174">
        <f t="shared" si="0"/>
        <v>3</v>
      </c>
      <c r="Q6" s="174"/>
      <c r="R6" s="174">
        <f>R5</f>
        <v>79</v>
      </c>
      <c r="S6" s="193">
        <f>S5</f>
        <v>263.86</v>
      </c>
      <c r="T6" s="176"/>
      <c r="U6" s="176"/>
      <c r="V6" s="174"/>
      <c r="W6" s="174"/>
    </row>
    <row r="7" spans="1:23" ht="10.5" customHeight="1" thickBot="1" x14ac:dyDescent="0.45">
      <c r="A7" s="129" t="s">
        <v>83</v>
      </c>
      <c r="B7" s="244">
        <v>775319</v>
      </c>
      <c r="C7" s="256">
        <v>4500459029</v>
      </c>
      <c r="D7" s="242"/>
      <c r="E7" s="245">
        <v>44502</v>
      </c>
      <c r="F7" s="245">
        <v>44509</v>
      </c>
      <c r="G7" s="245">
        <v>44557</v>
      </c>
      <c r="H7" s="242" t="s">
        <v>28</v>
      </c>
      <c r="I7" s="242" t="s">
        <v>3</v>
      </c>
      <c r="J7" s="180" t="s">
        <v>40</v>
      </c>
      <c r="K7" s="181">
        <v>3.34</v>
      </c>
      <c r="L7" s="177">
        <v>80</v>
      </c>
      <c r="M7" s="177">
        <v>120</v>
      </c>
      <c r="N7" s="177">
        <v>120</v>
      </c>
      <c r="O7" s="177">
        <v>40</v>
      </c>
      <c r="P7" s="177">
        <v>40</v>
      </c>
      <c r="Q7" s="177"/>
      <c r="R7" s="177">
        <f>SUM($L$7:$P$7)</f>
        <v>400</v>
      </c>
      <c r="S7" s="192">
        <f>R7*K7</f>
        <v>1336</v>
      </c>
      <c r="T7" s="178" t="s">
        <v>32</v>
      </c>
      <c r="U7" s="178" t="s">
        <v>84</v>
      </c>
      <c r="V7" s="177"/>
      <c r="W7" s="177"/>
    </row>
    <row r="8" spans="1:23" ht="10.5" customHeight="1" thickBot="1" x14ac:dyDescent="0.45">
      <c r="A8" s="130" t="s">
        <v>6</v>
      </c>
      <c r="B8" s="244"/>
      <c r="C8" s="256"/>
      <c r="D8" s="242"/>
      <c r="E8" s="242"/>
      <c r="F8" s="245"/>
      <c r="G8" s="242"/>
      <c r="H8" s="242"/>
      <c r="I8" s="242"/>
      <c r="J8" s="172"/>
      <c r="K8" s="173"/>
      <c r="L8" s="174">
        <f>L7</f>
        <v>80</v>
      </c>
      <c r="M8" s="174">
        <f t="shared" ref="M8:P8" si="1">M7</f>
        <v>120</v>
      </c>
      <c r="N8" s="174">
        <f t="shared" si="1"/>
        <v>120</v>
      </c>
      <c r="O8" s="174">
        <f t="shared" si="1"/>
        <v>40</v>
      </c>
      <c r="P8" s="174">
        <f t="shared" si="1"/>
        <v>40</v>
      </c>
      <c r="Q8" s="174"/>
      <c r="R8" s="174">
        <f>R7</f>
        <v>400</v>
      </c>
      <c r="S8" s="193">
        <f>S7</f>
        <v>1336</v>
      </c>
      <c r="T8" s="176"/>
      <c r="U8" s="176"/>
      <c r="V8" s="174"/>
      <c r="W8" s="174"/>
    </row>
    <row r="9" spans="1:23" ht="10.5" customHeight="1" thickBot="1" x14ac:dyDescent="0.45">
      <c r="A9" s="131" t="s">
        <v>5</v>
      </c>
      <c r="B9" s="244">
        <v>775320</v>
      </c>
      <c r="C9" s="256">
        <v>4500459030</v>
      </c>
      <c r="D9" s="242"/>
      <c r="E9" s="245">
        <v>44502</v>
      </c>
      <c r="F9" s="245">
        <v>44509</v>
      </c>
      <c r="G9" s="245">
        <v>44557</v>
      </c>
      <c r="H9" s="242" t="s">
        <v>28</v>
      </c>
      <c r="I9" s="242" t="s">
        <v>3</v>
      </c>
      <c r="J9" s="180" t="s">
        <v>40</v>
      </c>
      <c r="K9" s="181">
        <v>3.34</v>
      </c>
      <c r="L9" s="177">
        <v>31</v>
      </c>
      <c r="M9" s="177">
        <v>115</v>
      </c>
      <c r="N9" s="177">
        <v>122</v>
      </c>
      <c r="O9" s="177">
        <v>74</v>
      </c>
      <c r="P9" s="177">
        <v>8</v>
      </c>
      <c r="Q9" s="177"/>
      <c r="R9" s="177">
        <f>SUM($L$9:$P$9)</f>
        <v>350</v>
      </c>
      <c r="S9" s="192">
        <f>R9*K9</f>
        <v>1169</v>
      </c>
      <c r="T9" s="178" t="s">
        <v>30</v>
      </c>
      <c r="U9" s="178"/>
      <c r="V9" s="177"/>
      <c r="W9" s="177"/>
    </row>
    <row r="10" spans="1:23" ht="10.5" customHeight="1" thickBot="1" x14ac:dyDescent="0.45">
      <c r="A10" s="131" t="s">
        <v>71</v>
      </c>
      <c r="B10" s="244"/>
      <c r="C10" s="256"/>
      <c r="D10" s="242"/>
      <c r="E10" s="242"/>
      <c r="F10" s="245"/>
      <c r="G10" s="242"/>
      <c r="H10" s="242"/>
      <c r="I10" s="242"/>
      <c r="J10" s="172"/>
      <c r="K10" s="173"/>
      <c r="L10" s="174">
        <f>L9</f>
        <v>31</v>
      </c>
      <c r="M10" s="174">
        <f t="shared" ref="M10:P10" si="2">M9</f>
        <v>115</v>
      </c>
      <c r="N10" s="174">
        <f t="shared" si="2"/>
        <v>122</v>
      </c>
      <c r="O10" s="174">
        <f t="shared" si="2"/>
        <v>74</v>
      </c>
      <c r="P10" s="174">
        <f t="shared" si="2"/>
        <v>8</v>
      </c>
      <c r="Q10" s="174"/>
      <c r="R10" s="174">
        <f>R9</f>
        <v>350</v>
      </c>
      <c r="S10" s="193">
        <f>S9</f>
        <v>1169</v>
      </c>
      <c r="T10" s="176"/>
      <c r="U10" s="176"/>
      <c r="V10" s="174"/>
      <c r="W10" s="174"/>
    </row>
    <row r="11" spans="1:23" ht="10.5" customHeight="1" thickBot="1" x14ac:dyDescent="0.45">
      <c r="A11" s="257"/>
      <c r="B11" s="244">
        <v>775321</v>
      </c>
      <c r="C11" s="256">
        <v>4500459031</v>
      </c>
      <c r="D11" s="242"/>
      <c r="E11" s="245">
        <v>44502</v>
      </c>
      <c r="F11" s="245">
        <v>44509</v>
      </c>
      <c r="G11" s="245">
        <v>44557</v>
      </c>
      <c r="H11" s="242" t="s">
        <v>28</v>
      </c>
      <c r="I11" s="242" t="s">
        <v>3</v>
      </c>
      <c r="J11" s="180" t="s">
        <v>40</v>
      </c>
      <c r="K11" s="181">
        <v>3.34</v>
      </c>
      <c r="L11" s="177">
        <v>122</v>
      </c>
      <c r="M11" s="177">
        <v>183</v>
      </c>
      <c r="N11" s="177">
        <v>183</v>
      </c>
      <c r="O11" s="177">
        <v>61</v>
      </c>
      <c r="P11" s="177">
        <v>61</v>
      </c>
      <c r="Q11" s="177"/>
      <c r="R11" s="177">
        <f>SUM($L$11:$P$11)</f>
        <v>610</v>
      </c>
      <c r="S11" s="192">
        <f>R11*K11</f>
        <v>2037.3999999999999</v>
      </c>
      <c r="T11" s="178" t="s">
        <v>32</v>
      </c>
      <c r="U11" s="178" t="s">
        <v>84</v>
      </c>
      <c r="V11" s="177"/>
      <c r="W11" s="177"/>
    </row>
    <row r="12" spans="1:23" ht="10.5" customHeight="1" thickBot="1" x14ac:dyDescent="0.45">
      <c r="A12" s="257"/>
      <c r="B12" s="244"/>
      <c r="C12" s="256"/>
      <c r="D12" s="242"/>
      <c r="E12" s="242"/>
      <c r="F12" s="245"/>
      <c r="G12" s="242"/>
      <c r="H12" s="242"/>
      <c r="I12" s="242"/>
      <c r="J12" s="172"/>
      <c r="K12" s="172"/>
      <c r="L12" s="174">
        <f>L11</f>
        <v>122</v>
      </c>
      <c r="M12" s="174">
        <f t="shared" ref="M12:P12" si="3">M11</f>
        <v>183</v>
      </c>
      <c r="N12" s="174">
        <f t="shared" si="3"/>
        <v>183</v>
      </c>
      <c r="O12" s="174">
        <f t="shared" si="3"/>
        <v>61</v>
      </c>
      <c r="P12" s="174">
        <f t="shared" si="3"/>
        <v>61</v>
      </c>
      <c r="Q12" s="174"/>
      <c r="R12" s="174">
        <f>R11</f>
        <v>610</v>
      </c>
      <c r="S12" s="193">
        <f>S11</f>
        <v>2037.3999999999999</v>
      </c>
      <c r="T12" s="176"/>
      <c r="U12" s="176"/>
      <c r="V12" s="174"/>
      <c r="W12" s="174"/>
    </row>
    <row r="13" spans="1:23" ht="10.5" customHeight="1" thickBot="1" x14ac:dyDescent="0.45">
      <c r="A13" s="257"/>
      <c r="B13" s="244">
        <v>775322</v>
      </c>
      <c r="C13" s="256">
        <v>4500459032</v>
      </c>
      <c r="D13" s="242"/>
      <c r="E13" s="245">
        <v>44502</v>
      </c>
      <c r="F13" s="245">
        <v>44509</v>
      </c>
      <c r="G13" s="245">
        <v>44557</v>
      </c>
      <c r="H13" s="242" t="s">
        <v>28</v>
      </c>
      <c r="I13" s="242" t="s">
        <v>3</v>
      </c>
      <c r="J13" s="180" t="s">
        <v>40</v>
      </c>
      <c r="K13" s="181">
        <v>3.34</v>
      </c>
      <c r="L13" s="177">
        <v>133</v>
      </c>
      <c r="M13" s="177">
        <v>195</v>
      </c>
      <c r="N13" s="177">
        <v>139</v>
      </c>
      <c r="O13" s="177">
        <v>60</v>
      </c>
      <c r="P13" s="177">
        <v>25</v>
      </c>
      <c r="Q13" s="177"/>
      <c r="R13" s="177">
        <f>SUM($L$13:$Q$13)</f>
        <v>552</v>
      </c>
      <c r="S13" s="192">
        <f>R13*K13</f>
        <v>1843.6799999999998</v>
      </c>
      <c r="T13" s="178" t="s">
        <v>7</v>
      </c>
      <c r="U13" s="178"/>
      <c r="V13" s="177"/>
      <c r="W13" s="177"/>
    </row>
    <row r="14" spans="1:23" ht="10.5" customHeight="1" thickBot="1" x14ac:dyDescent="0.45">
      <c r="A14" s="257"/>
      <c r="B14" s="244"/>
      <c r="C14" s="256"/>
      <c r="D14" s="242"/>
      <c r="E14" s="242"/>
      <c r="F14" s="245"/>
      <c r="G14" s="242"/>
      <c r="H14" s="242"/>
      <c r="I14" s="242"/>
      <c r="J14" s="172"/>
      <c r="K14" s="172"/>
      <c r="L14" s="172">
        <f>L13</f>
        <v>133</v>
      </c>
      <c r="M14" s="172">
        <f t="shared" ref="M14:P14" si="4">M13</f>
        <v>195</v>
      </c>
      <c r="N14" s="172">
        <f t="shared" si="4"/>
        <v>139</v>
      </c>
      <c r="O14" s="172">
        <f t="shared" si="4"/>
        <v>60</v>
      </c>
      <c r="P14" s="172">
        <f t="shared" si="4"/>
        <v>25</v>
      </c>
      <c r="Q14" s="172"/>
      <c r="R14" s="194">
        <f>R13</f>
        <v>552</v>
      </c>
      <c r="S14" s="195">
        <f>S13</f>
        <v>1843.6799999999998</v>
      </c>
      <c r="T14" s="172"/>
      <c r="U14" s="172"/>
      <c r="V14" s="172"/>
      <c r="W14" s="172"/>
    </row>
    <row r="15" spans="1:23" ht="10.5" customHeight="1" thickBot="1" x14ac:dyDescent="0.45">
      <c r="A15" s="257"/>
      <c r="B15" s="258" t="s">
        <v>101</v>
      </c>
      <c r="C15" s="258" t="s">
        <v>101</v>
      </c>
      <c r="D15" s="242"/>
      <c r="E15" s="245">
        <v>44526</v>
      </c>
      <c r="F15" s="245"/>
      <c r="G15" s="245">
        <v>44557</v>
      </c>
      <c r="H15" s="242" t="s">
        <v>28</v>
      </c>
      <c r="I15" s="242" t="s">
        <v>3</v>
      </c>
      <c r="J15" s="180" t="s">
        <v>40</v>
      </c>
      <c r="K15" s="181">
        <v>3.34</v>
      </c>
      <c r="L15" s="177">
        <v>2</v>
      </c>
      <c r="M15" s="177">
        <v>2</v>
      </c>
      <c r="N15" s="177">
        <v>4</v>
      </c>
      <c r="O15" s="177">
        <v>2</v>
      </c>
      <c r="P15" s="177">
        <v>2</v>
      </c>
      <c r="Q15" s="177"/>
      <c r="R15" s="177">
        <f>SUM($L$15:$P$15)</f>
        <v>12</v>
      </c>
      <c r="S15" s="192">
        <f>R15*K15</f>
        <v>40.08</v>
      </c>
      <c r="T15" s="178" t="s">
        <v>59</v>
      </c>
      <c r="U15" s="178" t="s">
        <v>62</v>
      </c>
      <c r="V15" s="177"/>
      <c r="W15" s="177"/>
    </row>
    <row r="16" spans="1:23" ht="10.5" customHeight="1" thickBot="1" x14ac:dyDescent="0.45">
      <c r="A16" s="257"/>
      <c r="B16" s="258"/>
      <c r="C16" s="258"/>
      <c r="D16" s="242"/>
      <c r="E16" s="242"/>
      <c r="F16" s="242"/>
      <c r="G16" s="242"/>
      <c r="H16" s="242"/>
      <c r="I16" s="242"/>
      <c r="J16" s="172"/>
      <c r="K16" s="173"/>
      <c r="L16" s="174">
        <f>L15</f>
        <v>2</v>
      </c>
      <c r="M16" s="174">
        <f>M15</f>
        <v>2</v>
      </c>
      <c r="N16" s="174">
        <f>N15</f>
        <v>4</v>
      </c>
      <c r="O16" s="174">
        <f>O15</f>
        <v>2</v>
      </c>
      <c r="P16" s="174">
        <f>P15</f>
        <v>2</v>
      </c>
      <c r="Q16" s="174"/>
      <c r="R16" s="174">
        <f>SUM($L$16:$P$16)</f>
        <v>12</v>
      </c>
      <c r="S16" s="193">
        <f>S15</f>
        <v>40.08</v>
      </c>
      <c r="T16" s="176"/>
      <c r="U16" s="176"/>
      <c r="V16" s="174"/>
      <c r="W16" s="174"/>
    </row>
    <row r="17" spans="1:27" ht="10.5" customHeight="1" thickBot="1" x14ac:dyDescent="0.45">
      <c r="A17" s="257"/>
      <c r="B17" s="246">
        <v>775464</v>
      </c>
      <c r="C17" s="243">
        <v>4500459079</v>
      </c>
      <c r="D17" s="242">
        <v>1123</v>
      </c>
      <c r="E17" s="245">
        <v>44520</v>
      </c>
      <c r="F17" s="245">
        <v>44527</v>
      </c>
      <c r="G17" s="245">
        <v>44592</v>
      </c>
      <c r="H17" s="242" t="s">
        <v>28</v>
      </c>
      <c r="I17" s="242" t="s">
        <v>3</v>
      </c>
      <c r="J17" s="180" t="s">
        <v>38</v>
      </c>
      <c r="K17" s="181">
        <v>3.29</v>
      </c>
      <c r="L17" s="177">
        <v>48</v>
      </c>
      <c r="M17" s="177">
        <v>164</v>
      </c>
      <c r="N17" s="177">
        <v>170</v>
      </c>
      <c r="O17" s="177">
        <v>119</v>
      </c>
      <c r="P17" s="177">
        <v>14</v>
      </c>
      <c r="Q17" s="177"/>
      <c r="R17" s="177">
        <f>SUM(L17:P17)</f>
        <v>515</v>
      </c>
      <c r="S17" s="192">
        <f>R17*K17</f>
        <v>1694.35</v>
      </c>
      <c r="T17" s="178" t="s">
        <v>42</v>
      </c>
      <c r="U17" s="178"/>
      <c r="V17" s="177"/>
      <c r="W17" s="177"/>
    </row>
    <row r="18" spans="1:27" ht="10.199999999999999" customHeight="1" thickBot="1" x14ac:dyDescent="0.45">
      <c r="A18" s="257"/>
      <c r="B18" s="246"/>
      <c r="C18" s="243"/>
      <c r="D18" s="242"/>
      <c r="E18" s="242"/>
      <c r="F18" s="245"/>
      <c r="G18" s="242"/>
      <c r="H18" s="242"/>
      <c r="I18" s="242"/>
      <c r="J18" s="172"/>
      <c r="K18" s="173"/>
      <c r="L18" s="174">
        <f>L17</f>
        <v>48</v>
      </c>
      <c r="M18" s="174">
        <f t="shared" ref="M18:R18" si="5">M17</f>
        <v>164</v>
      </c>
      <c r="N18" s="174">
        <f t="shared" si="5"/>
        <v>170</v>
      </c>
      <c r="O18" s="174">
        <f t="shared" si="5"/>
        <v>119</v>
      </c>
      <c r="P18" s="174">
        <f t="shared" si="5"/>
        <v>14</v>
      </c>
      <c r="Q18" s="174"/>
      <c r="R18" s="174">
        <f t="shared" si="5"/>
        <v>515</v>
      </c>
      <c r="S18" s="193">
        <f>S17</f>
        <v>1694.35</v>
      </c>
      <c r="T18" s="176"/>
      <c r="U18" s="176"/>
      <c r="V18" s="174"/>
      <c r="W18" s="174"/>
    </row>
    <row r="19" spans="1:27" ht="10.5" customHeight="1" thickBot="1" x14ac:dyDescent="0.45">
      <c r="A19" s="257"/>
      <c r="B19" s="246">
        <v>775465</v>
      </c>
      <c r="C19" s="246">
        <v>4500459080</v>
      </c>
      <c r="D19" s="242"/>
      <c r="E19" s="245">
        <v>44520</v>
      </c>
      <c r="F19" s="245">
        <v>44527</v>
      </c>
      <c r="G19" s="245">
        <v>44592</v>
      </c>
      <c r="H19" s="242" t="s">
        <v>28</v>
      </c>
      <c r="I19" s="242" t="s">
        <v>3</v>
      </c>
      <c r="J19" s="180" t="s">
        <v>38</v>
      </c>
      <c r="K19" s="181">
        <v>3.29</v>
      </c>
      <c r="L19" s="177">
        <v>332</v>
      </c>
      <c r="M19" s="177">
        <v>498</v>
      </c>
      <c r="N19" s="177">
        <v>498</v>
      </c>
      <c r="O19" s="177">
        <v>166</v>
      </c>
      <c r="P19" s="177">
        <v>166</v>
      </c>
      <c r="Q19" s="177"/>
      <c r="R19" s="177">
        <f>SUM(L19:P19)</f>
        <v>1660</v>
      </c>
      <c r="S19" s="192">
        <f>R19*K19</f>
        <v>5461.4</v>
      </c>
      <c r="T19" s="178" t="s">
        <v>32</v>
      </c>
      <c r="U19" s="178" t="s">
        <v>84</v>
      </c>
      <c r="V19" s="177"/>
      <c r="W19" s="177"/>
    </row>
    <row r="20" spans="1:27" ht="10.5" customHeight="1" thickBot="1" x14ac:dyDescent="0.45">
      <c r="A20" s="257"/>
      <c r="B20" s="246"/>
      <c r="C20" s="246"/>
      <c r="D20" s="242"/>
      <c r="E20" s="242"/>
      <c r="F20" s="245"/>
      <c r="G20" s="242"/>
      <c r="H20" s="242"/>
      <c r="I20" s="242"/>
      <c r="J20" s="172"/>
      <c r="K20" s="173"/>
      <c r="L20" s="174">
        <f>L19</f>
        <v>332</v>
      </c>
      <c r="M20" s="174">
        <f t="shared" ref="M20:R20" si="6">M19</f>
        <v>498</v>
      </c>
      <c r="N20" s="174">
        <f t="shared" si="6"/>
        <v>498</v>
      </c>
      <c r="O20" s="174">
        <f t="shared" si="6"/>
        <v>166</v>
      </c>
      <c r="P20" s="174">
        <f t="shared" si="6"/>
        <v>166</v>
      </c>
      <c r="Q20" s="174"/>
      <c r="R20" s="174">
        <f t="shared" si="6"/>
        <v>1660</v>
      </c>
      <c r="S20" s="193">
        <f>S19</f>
        <v>5461.4</v>
      </c>
      <c r="T20" s="176"/>
      <c r="U20" s="176"/>
      <c r="V20" s="174"/>
      <c r="W20" s="174"/>
    </row>
    <row r="21" spans="1:27" ht="10.5" customHeight="1" thickBot="1" x14ac:dyDescent="0.45">
      <c r="A21" s="257"/>
      <c r="B21" s="246">
        <v>775466</v>
      </c>
      <c r="C21" s="243">
        <v>4500459081</v>
      </c>
      <c r="D21" s="242"/>
      <c r="E21" s="245">
        <v>44520</v>
      </c>
      <c r="F21" s="245">
        <v>44527</v>
      </c>
      <c r="G21" s="245">
        <v>44592</v>
      </c>
      <c r="H21" s="242" t="s">
        <v>28</v>
      </c>
      <c r="I21" s="242" t="s">
        <v>3</v>
      </c>
      <c r="J21" s="180" t="s">
        <v>38</v>
      </c>
      <c r="K21" s="181">
        <v>3.29</v>
      </c>
      <c r="L21" s="177">
        <v>128</v>
      </c>
      <c r="M21" s="177">
        <v>438</v>
      </c>
      <c r="N21" s="177">
        <v>457</v>
      </c>
      <c r="O21" s="177">
        <v>274</v>
      </c>
      <c r="P21" s="177">
        <v>35</v>
      </c>
      <c r="Q21" s="177"/>
      <c r="R21" s="177">
        <f>SUM(L21:P21)</f>
        <v>1332</v>
      </c>
      <c r="S21" s="192">
        <f>R21*K21</f>
        <v>4382.28</v>
      </c>
      <c r="T21" s="178" t="s">
        <v>30</v>
      </c>
      <c r="U21" s="178"/>
      <c r="V21" s="177"/>
      <c r="W21" s="177"/>
    </row>
    <row r="22" spans="1:27" ht="10.5" customHeight="1" thickBot="1" x14ac:dyDescent="0.45">
      <c r="A22" s="257"/>
      <c r="B22" s="246"/>
      <c r="C22" s="243"/>
      <c r="D22" s="242"/>
      <c r="E22" s="242"/>
      <c r="F22" s="245"/>
      <c r="G22" s="242"/>
      <c r="H22" s="242"/>
      <c r="I22" s="242"/>
      <c r="J22" s="172"/>
      <c r="K22" s="173"/>
      <c r="L22" s="174">
        <f>L21</f>
        <v>128</v>
      </c>
      <c r="M22" s="174">
        <f t="shared" ref="M22:R22" si="7">M21</f>
        <v>438</v>
      </c>
      <c r="N22" s="174">
        <f t="shared" si="7"/>
        <v>457</v>
      </c>
      <c r="O22" s="174">
        <f t="shared" si="7"/>
        <v>274</v>
      </c>
      <c r="P22" s="174">
        <f t="shared" si="7"/>
        <v>35</v>
      </c>
      <c r="Q22" s="174"/>
      <c r="R22" s="174">
        <f t="shared" si="7"/>
        <v>1332</v>
      </c>
      <c r="S22" s="193">
        <f>S21</f>
        <v>4382.28</v>
      </c>
      <c r="T22" s="176"/>
      <c r="U22" s="176"/>
      <c r="V22" s="174"/>
      <c r="W22" s="174"/>
    </row>
    <row r="23" spans="1:27" ht="10.5" customHeight="1" thickBot="1" x14ac:dyDescent="0.45">
      <c r="A23" s="257"/>
      <c r="B23" s="246">
        <v>775467</v>
      </c>
      <c r="C23" s="243">
        <v>4500459082</v>
      </c>
      <c r="D23" s="242"/>
      <c r="E23" s="245">
        <v>44520</v>
      </c>
      <c r="F23" s="245">
        <v>44527</v>
      </c>
      <c r="G23" s="245">
        <v>44592</v>
      </c>
      <c r="H23" s="242" t="s">
        <v>28</v>
      </c>
      <c r="I23" s="242" t="s">
        <v>3</v>
      </c>
      <c r="J23" s="180" t="s">
        <v>38</v>
      </c>
      <c r="K23" s="181">
        <v>3.29</v>
      </c>
      <c r="L23" s="177">
        <v>530</v>
      </c>
      <c r="M23" s="177">
        <v>795</v>
      </c>
      <c r="N23" s="177">
        <v>795</v>
      </c>
      <c r="O23" s="177">
        <v>265</v>
      </c>
      <c r="P23" s="177">
        <v>265</v>
      </c>
      <c r="Q23" s="177"/>
      <c r="R23" s="177">
        <f>SUM(L23:Q23)</f>
        <v>2650</v>
      </c>
      <c r="S23" s="192">
        <f>R23*K23</f>
        <v>8718.5</v>
      </c>
      <c r="T23" s="178" t="s">
        <v>32</v>
      </c>
      <c r="U23" s="178" t="s">
        <v>84</v>
      </c>
      <c r="V23" s="177"/>
      <c r="W23" s="177"/>
    </row>
    <row r="24" spans="1:27" ht="10.5" customHeight="1" thickBot="1" x14ac:dyDescent="0.45">
      <c r="A24" s="48"/>
      <c r="B24" s="246"/>
      <c r="C24" s="243"/>
      <c r="D24" s="242"/>
      <c r="E24" s="242"/>
      <c r="F24" s="245"/>
      <c r="G24" s="242"/>
      <c r="H24" s="242"/>
      <c r="I24" s="242"/>
      <c r="J24" s="172"/>
      <c r="K24" s="173"/>
      <c r="L24" s="174">
        <f>L23</f>
        <v>530</v>
      </c>
      <c r="M24" s="174">
        <v>795</v>
      </c>
      <c r="N24" s="174">
        <v>795</v>
      </c>
      <c r="O24" s="174">
        <f t="shared" ref="O24:R24" si="8">O23</f>
        <v>265</v>
      </c>
      <c r="P24" s="174">
        <f t="shared" si="8"/>
        <v>265</v>
      </c>
      <c r="Q24" s="174"/>
      <c r="R24" s="174">
        <f t="shared" si="8"/>
        <v>2650</v>
      </c>
      <c r="S24" s="193">
        <f>S23</f>
        <v>8718.5</v>
      </c>
      <c r="T24" s="176"/>
      <c r="U24" s="176"/>
      <c r="V24" s="174"/>
      <c r="W24" s="174"/>
    </row>
    <row r="25" spans="1:27" ht="10.5" customHeight="1" thickBot="1" x14ac:dyDescent="0.45">
      <c r="A25" s="48"/>
      <c r="B25" s="246">
        <v>775468</v>
      </c>
      <c r="C25" s="243">
        <v>4500459083</v>
      </c>
      <c r="D25" s="242"/>
      <c r="E25" s="245">
        <v>44520</v>
      </c>
      <c r="F25" s="245">
        <v>44527</v>
      </c>
      <c r="G25" s="245">
        <v>44592</v>
      </c>
      <c r="H25" s="242" t="s">
        <v>28</v>
      </c>
      <c r="I25" s="242" t="s">
        <v>3</v>
      </c>
      <c r="J25" s="180" t="s">
        <v>38</v>
      </c>
      <c r="K25" s="181">
        <v>3.29</v>
      </c>
      <c r="L25" s="177">
        <v>133</v>
      </c>
      <c r="M25" s="177">
        <v>195</v>
      </c>
      <c r="N25" s="177">
        <v>139</v>
      </c>
      <c r="O25" s="177">
        <v>60</v>
      </c>
      <c r="P25" s="177">
        <v>25</v>
      </c>
      <c r="Q25" s="177"/>
      <c r="R25" s="177">
        <f>SUM(L25:P25)</f>
        <v>552</v>
      </c>
      <c r="S25" s="192">
        <f>R25*K25</f>
        <v>1816.08</v>
      </c>
      <c r="T25" s="178" t="s">
        <v>7</v>
      </c>
      <c r="U25" s="178"/>
      <c r="V25" s="177"/>
      <c r="W25" s="177"/>
    </row>
    <row r="26" spans="1:27" ht="10.5" customHeight="1" thickBot="1" x14ac:dyDescent="0.45">
      <c r="A26" s="131"/>
      <c r="B26" s="246"/>
      <c r="C26" s="243"/>
      <c r="D26" s="242"/>
      <c r="E26" s="242"/>
      <c r="F26" s="245"/>
      <c r="G26" s="242"/>
      <c r="H26" s="242"/>
      <c r="I26" s="242"/>
      <c r="J26" s="172"/>
      <c r="K26" s="173"/>
      <c r="L26" s="174">
        <f>L25</f>
        <v>133</v>
      </c>
      <c r="M26" s="174">
        <f>M25</f>
        <v>195</v>
      </c>
      <c r="N26" s="174">
        <f>N25</f>
        <v>139</v>
      </c>
      <c r="O26" s="174">
        <f>O25</f>
        <v>60</v>
      </c>
      <c r="P26" s="174">
        <f>P25</f>
        <v>25</v>
      </c>
      <c r="Q26" s="174"/>
      <c r="R26" s="174">
        <f>R25</f>
        <v>552</v>
      </c>
      <c r="S26" s="193">
        <f>S25</f>
        <v>1816.08</v>
      </c>
      <c r="T26" s="176"/>
      <c r="U26" s="176"/>
      <c r="V26" s="174"/>
      <c r="W26" s="174"/>
    </row>
    <row r="27" spans="1:27" ht="10.5" customHeight="1" thickBot="1" x14ac:dyDescent="0.45">
      <c r="A27" s="131"/>
      <c r="B27" s="246">
        <v>775494</v>
      </c>
      <c r="C27" s="243">
        <v>4500459114</v>
      </c>
      <c r="D27" s="242">
        <v>1130</v>
      </c>
      <c r="E27" s="245">
        <v>44550</v>
      </c>
      <c r="F27" s="245">
        <v>44557</v>
      </c>
      <c r="G27" s="245">
        <v>44620</v>
      </c>
      <c r="H27" s="242" t="s">
        <v>28</v>
      </c>
      <c r="I27" s="242" t="s">
        <v>3</v>
      </c>
      <c r="J27" s="180" t="s">
        <v>41</v>
      </c>
      <c r="K27" s="181">
        <v>3.58</v>
      </c>
      <c r="L27" s="182">
        <v>10</v>
      </c>
      <c r="M27" s="182">
        <v>33</v>
      </c>
      <c r="N27" s="182">
        <v>39</v>
      </c>
      <c r="O27" s="182">
        <v>7</v>
      </c>
      <c r="P27" s="182">
        <v>6</v>
      </c>
      <c r="Q27" s="182"/>
      <c r="R27" s="182">
        <f>SUM(L27:P27)</f>
        <v>95</v>
      </c>
      <c r="S27" s="196">
        <f>R27*K27</f>
        <v>340.1</v>
      </c>
      <c r="T27" s="178" t="s">
        <v>42</v>
      </c>
      <c r="U27" s="183"/>
      <c r="V27" s="213"/>
      <c r="W27" s="213"/>
      <c r="X27" s="31"/>
      <c r="Y27" s="31"/>
      <c r="Z27" s="31"/>
      <c r="AA27" s="31"/>
    </row>
    <row r="28" spans="1:27" ht="10.5" customHeight="1" thickBot="1" x14ac:dyDescent="0.45">
      <c r="A28" s="131"/>
      <c r="B28" s="246"/>
      <c r="C28" s="243"/>
      <c r="D28" s="242"/>
      <c r="E28" s="242"/>
      <c r="F28" s="245"/>
      <c r="G28" s="242"/>
      <c r="H28" s="242"/>
      <c r="I28" s="242"/>
      <c r="J28" s="172"/>
      <c r="K28" s="173"/>
      <c r="L28" s="174">
        <f>L$27</f>
        <v>10</v>
      </c>
      <c r="M28" s="174">
        <f>M$27</f>
        <v>33</v>
      </c>
      <c r="N28" s="174">
        <f>N$27</f>
        <v>39</v>
      </c>
      <c r="O28" s="174">
        <f>O$27</f>
        <v>7</v>
      </c>
      <c r="P28" s="174">
        <f>P$27</f>
        <v>6</v>
      </c>
      <c r="Q28" s="174"/>
      <c r="R28" s="174">
        <f>SUM($L$28:$P$28)</f>
        <v>95</v>
      </c>
      <c r="S28" s="193">
        <f>S27</f>
        <v>340.1</v>
      </c>
      <c r="T28" s="176"/>
      <c r="U28" s="176"/>
      <c r="V28" s="208"/>
      <c r="W28" s="208"/>
      <c r="X28" s="31"/>
      <c r="Y28" s="31"/>
      <c r="Z28" s="31"/>
      <c r="AA28" s="31"/>
    </row>
    <row r="29" spans="1:27" ht="10.5" customHeight="1" thickBot="1" x14ac:dyDescent="0.45">
      <c r="A29" s="131"/>
      <c r="B29" s="246">
        <v>775495</v>
      </c>
      <c r="C29" s="243">
        <v>4500459115</v>
      </c>
      <c r="D29" s="242"/>
      <c r="E29" s="245">
        <v>44550</v>
      </c>
      <c r="F29" s="245">
        <v>44557</v>
      </c>
      <c r="G29" s="245">
        <v>44620</v>
      </c>
      <c r="H29" s="242" t="s">
        <v>28</v>
      </c>
      <c r="I29" s="242" t="s">
        <v>3</v>
      </c>
      <c r="J29" s="180" t="s">
        <v>41</v>
      </c>
      <c r="K29" s="181">
        <v>3.58</v>
      </c>
      <c r="L29" s="177">
        <v>330</v>
      </c>
      <c r="M29" s="177">
        <v>495</v>
      </c>
      <c r="N29" s="177">
        <v>495</v>
      </c>
      <c r="O29" s="177">
        <v>330</v>
      </c>
      <c r="P29" s="177">
        <v>165</v>
      </c>
      <c r="Q29" s="177"/>
      <c r="R29" s="177">
        <f>SUM($L$29:$P$29)</f>
        <v>1815</v>
      </c>
      <c r="S29" s="192">
        <f>R29*K29</f>
        <v>6497.7</v>
      </c>
      <c r="T29" s="178" t="s">
        <v>43</v>
      </c>
      <c r="U29" s="203" t="s">
        <v>106</v>
      </c>
      <c r="V29" s="214"/>
      <c r="W29" s="215"/>
      <c r="X29" s="210"/>
      <c r="Y29" s="211"/>
      <c r="Z29" s="31"/>
      <c r="AA29" s="31"/>
    </row>
    <row r="30" spans="1:27" ht="10.199999999999999" customHeight="1" thickBot="1" x14ac:dyDescent="0.45">
      <c r="A30" s="131"/>
      <c r="B30" s="246"/>
      <c r="C30" s="243"/>
      <c r="D30" s="242"/>
      <c r="E30" s="242"/>
      <c r="F30" s="245"/>
      <c r="G30" s="242"/>
      <c r="H30" s="242"/>
      <c r="I30" s="242"/>
      <c r="J30" s="172"/>
      <c r="K30" s="173"/>
      <c r="L30" s="174">
        <f>L29</f>
        <v>330</v>
      </c>
      <c r="M30" s="174">
        <f t="shared" ref="M30:P30" si="9">M29</f>
        <v>495</v>
      </c>
      <c r="N30" s="174">
        <f t="shared" si="9"/>
        <v>495</v>
      </c>
      <c r="O30" s="174">
        <f t="shared" si="9"/>
        <v>330</v>
      </c>
      <c r="P30" s="174">
        <f t="shared" si="9"/>
        <v>165</v>
      </c>
      <c r="Q30" s="174"/>
      <c r="R30" s="174">
        <f t="shared" ref="R30" si="10">R29</f>
        <v>1815</v>
      </c>
      <c r="S30" s="193">
        <f>S29</f>
        <v>6497.7</v>
      </c>
      <c r="T30" s="176"/>
      <c r="U30" s="176"/>
      <c r="V30" s="208"/>
      <c r="W30" s="208"/>
      <c r="X30" s="31"/>
      <c r="Y30" s="31"/>
      <c r="Z30" s="31"/>
      <c r="AA30" s="31"/>
    </row>
    <row r="31" spans="1:27" ht="10.5" customHeight="1" thickBot="1" x14ac:dyDescent="0.45">
      <c r="A31" s="131"/>
      <c r="B31" s="246">
        <v>775496</v>
      </c>
      <c r="C31" s="243">
        <v>4500459116</v>
      </c>
      <c r="D31" s="242"/>
      <c r="E31" s="245">
        <v>44550</v>
      </c>
      <c r="F31" s="245">
        <v>44557</v>
      </c>
      <c r="G31" s="245">
        <v>44620</v>
      </c>
      <c r="H31" s="242" t="s">
        <v>28</v>
      </c>
      <c r="I31" s="242" t="s">
        <v>3</v>
      </c>
      <c r="J31" s="180" t="s">
        <v>41</v>
      </c>
      <c r="K31" s="181">
        <v>3.58</v>
      </c>
      <c r="L31" s="177">
        <v>119</v>
      </c>
      <c r="M31" s="177">
        <v>394</v>
      </c>
      <c r="N31" s="177">
        <v>418</v>
      </c>
      <c r="O31" s="177">
        <v>111</v>
      </c>
      <c r="P31" s="177">
        <v>82</v>
      </c>
      <c r="Q31" s="177"/>
      <c r="R31" s="177">
        <f>SUM(L31:Q31)</f>
        <v>1124</v>
      </c>
      <c r="S31" s="192">
        <f>R31*K31</f>
        <v>4023.92</v>
      </c>
      <c r="T31" s="178" t="s">
        <v>42</v>
      </c>
      <c r="U31" s="178"/>
      <c r="V31" s="215"/>
      <c r="W31" s="215"/>
      <c r="X31" s="31"/>
      <c r="Y31" s="31"/>
      <c r="Z31" s="31"/>
      <c r="AA31" s="31"/>
    </row>
    <row r="32" spans="1:27" ht="10.5" customHeight="1" thickBot="1" x14ac:dyDescent="0.45">
      <c r="A32" s="131"/>
      <c r="B32" s="246"/>
      <c r="C32" s="243"/>
      <c r="D32" s="242"/>
      <c r="E32" s="242"/>
      <c r="F32" s="245"/>
      <c r="G32" s="242"/>
      <c r="H32" s="242"/>
      <c r="I32" s="242"/>
      <c r="J32" s="172"/>
      <c r="K32" s="172"/>
      <c r="L32" s="174">
        <f>SUM(L31:L31)</f>
        <v>119</v>
      </c>
      <c r="M32" s="174">
        <f>SUM(M31:M31)</f>
        <v>394</v>
      </c>
      <c r="N32" s="174">
        <f>SUM(N31:N31)</f>
        <v>418</v>
      </c>
      <c r="O32" s="174">
        <f>SUM(O31:O31)</f>
        <v>111</v>
      </c>
      <c r="P32" s="174">
        <f>SUM(P31:P31)</f>
        <v>82</v>
      </c>
      <c r="Q32" s="174"/>
      <c r="R32" s="174">
        <f>SUM(R31:R31)</f>
        <v>1124</v>
      </c>
      <c r="S32" s="193">
        <f>SUM(S31:S31)</f>
        <v>4023.92</v>
      </c>
      <c r="T32" s="176"/>
      <c r="U32" s="176"/>
      <c r="V32" s="208"/>
      <c r="W32" s="208"/>
      <c r="X32" s="31"/>
      <c r="Y32" s="31"/>
      <c r="Z32" s="31"/>
      <c r="AA32" s="31"/>
    </row>
    <row r="33" spans="1:27" ht="10.5" customHeight="1" thickBot="1" x14ac:dyDescent="0.45">
      <c r="A33" s="131"/>
      <c r="B33" s="246">
        <v>775497</v>
      </c>
      <c r="C33" s="243">
        <v>4500459117</v>
      </c>
      <c r="D33" s="242"/>
      <c r="E33" s="245">
        <v>44550</v>
      </c>
      <c r="F33" s="245">
        <v>44557</v>
      </c>
      <c r="G33" s="245">
        <v>44620</v>
      </c>
      <c r="H33" s="242" t="s">
        <v>28</v>
      </c>
      <c r="I33" s="242" t="s">
        <v>3</v>
      </c>
      <c r="J33" s="259" t="s">
        <v>85</v>
      </c>
      <c r="K33" s="181">
        <v>3.58</v>
      </c>
      <c r="L33" s="177">
        <v>558</v>
      </c>
      <c r="M33" s="177">
        <v>837</v>
      </c>
      <c r="N33" s="177">
        <v>837</v>
      </c>
      <c r="O33" s="177">
        <v>558</v>
      </c>
      <c r="P33" s="177">
        <v>279</v>
      </c>
      <c r="Q33" s="177"/>
      <c r="R33" s="177">
        <f>SUM(L33:P33)</f>
        <v>3069</v>
      </c>
      <c r="S33" s="192">
        <f>R33*K33</f>
        <v>10987.02</v>
      </c>
      <c r="T33" s="178" t="s">
        <v>43</v>
      </c>
      <c r="U33" s="203" t="s">
        <v>106</v>
      </c>
      <c r="V33" s="214"/>
      <c r="W33" s="215"/>
      <c r="X33" s="210"/>
      <c r="Y33" s="211"/>
      <c r="Z33" s="31"/>
      <c r="AA33" s="31"/>
    </row>
    <row r="34" spans="1:27" ht="10.5" customHeight="1" thickBot="1" x14ac:dyDescent="0.45">
      <c r="A34" s="131"/>
      <c r="B34" s="246"/>
      <c r="C34" s="243"/>
      <c r="D34" s="242"/>
      <c r="E34" s="242"/>
      <c r="F34" s="245"/>
      <c r="G34" s="242"/>
      <c r="H34" s="242"/>
      <c r="I34" s="242"/>
      <c r="J34" s="259"/>
      <c r="K34" s="181">
        <v>3.58</v>
      </c>
      <c r="L34" s="186">
        <v>6</v>
      </c>
      <c r="M34" s="186">
        <v>9</v>
      </c>
      <c r="N34" s="186">
        <v>9</v>
      </c>
      <c r="O34" s="186">
        <v>6</v>
      </c>
      <c r="P34" s="186">
        <v>3</v>
      </c>
      <c r="Q34" s="186"/>
      <c r="R34" s="186">
        <f>SUM(L34:P34)</f>
        <v>33</v>
      </c>
      <c r="S34" s="197">
        <f>R34*K34</f>
        <v>118.14</v>
      </c>
      <c r="T34" s="188" t="s">
        <v>80</v>
      </c>
      <c r="U34" s="198"/>
      <c r="V34" s="215"/>
      <c r="W34" s="215"/>
      <c r="X34" s="31"/>
      <c r="Y34" s="31"/>
      <c r="Z34" s="31"/>
      <c r="AA34" s="31"/>
    </row>
    <row r="35" spans="1:27" ht="10.5" customHeight="1" thickBot="1" x14ac:dyDescent="0.45">
      <c r="A35" s="131"/>
      <c r="B35" s="246"/>
      <c r="C35" s="243"/>
      <c r="D35" s="242"/>
      <c r="E35" s="242"/>
      <c r="F35" s="245"/>
      <c r="G35" s="242"/>
      <c r="H35" s="242"/>
      <c r="I35" s="242"/>
      <c r="J35" s="172"/>
      <c r="K35" s="173"/>
      <c r="L35" s="174">
        <f>SUM(L33:L34)</f>
        <v>564</v>
      </c>
      <c r="M35" s="174">
        <f>SUM(M33:M34)</f>
        <v>846</v>
      </c>
      <c r="N35" s="174">
        <f>SUM(N33:N34)</f>
        <v>846</v>
      </c>
      <c r="O35" s="174">
        <f>SUM(O33:O34)</f>
        <v>564</v>
      </c>
      <c r="P35" s="174">
        <f>SUM(P33:P34)</f>
        <v>282</v>
      </c>
      <c r="Q35" s="174"/>
      <c r="R35" s="174">
        <f>SUM(R33:R34)</f>
        <v>3102</v>
      </c>
      <c r="S35" s="193">
        <f>SUM(S33:S34)</f>
        <v>11105.16</v>
      </c>
      <c r="T35" s="176"/>
      <c r="U35" s="176"/>
      <c r="V35" s="208"/>
      <c r="W35" s="208"/>
      <c r="X35" s="31"/>
      <c r="Y35" s="31"/>
      <c r="Z35" s="31"/>
      <c r="AA35" s="31"/>
    </row>
    <row r="36" spans="1:27" ht="10.5" customHeight="1" thickBot="1" x14ac:dyDescent="0.45">
      <c r="A36" s="49"/>
      <c r="B36" s="246">
        <v>775498</v>
      </c>
      <c r="C36" s="243">
        <v>4500459118</v>
      </c>
      <c r="D36" s="242"/>
      <c r="E36" s="245">
        <v>44550</v>
      </c>
      <c r="F36" s="245">
        <v>44557</v>
      </c>
      <c r="G36" s="245">
        <v>44620</v>
      </c>
      <c r="H36" s="242" t="s">
        <v>28</v>
      </c>
      <c r="I36" s="242" t="s">
        <v>3</v>
      </c>
      <c r="J36" s="180" t="s">
        <v>41</v>
      </c>
      <c r="K36" s="181">
        <v>3.58</v>
      </c>
      <c r="L36" s="177">
        <v>114</v>
      </c>
      <c r="M36" s="177">
        <v>201</v>
      </c>
      <c r="N36" s="177">
        <v>164</v>
      </c>
      <c r="O36" s="177">
        <v>85</v>
      </c>
      <c r="P36" s="177">
        <v>35</v>
      </c>
      <c r="Q36" s="177"/>
      <c r="R36" s="177">
        <f>SUM(L36:Q36)</f>
        <v>599</v>
      </c>
      <c r="S36" s="192">
        <f>R36*K36</f>
        <v>2144.42</v>
      </c>
      <c r="T36" s="178" t="s">
        <v>7</v>
      </c>
      <c r="U36" s="178"/>
      <c r="V36" s="215"/>
      <c r="W36" s="215"/>
      <c r="X36" s="31"/>
      <c r="Y36" s="31"/>
      <c r="Z36" s="31"/>
      <c r="AA36" s="31"/>
    </row>
    <row r="37" spans="1:27" ht="10.5" customHeight="1" thickBot="1" x14ac:dyDescent="0.45">
      <c r="A37" s="49"/>
      <c r="B37" s="246"/>
      <c r="C37" s="243"/>
      <c r="D37" s="242"/>
      <c r="E37" s="242"/>
      <c r="F37" s="245"/>
      <c r="G37" s="242"/>
      <c r="H37" s="242"/>
      <c r="I37" s="242"/>
      <c r="J37" s="172"/>
      <c r="K37" s="173"/>
      <c r="L37" s="174">
        <f>L36</f>
        <v>114</v>
      </c>
      <c r="M37" s="174">
        <f t="shared" ref="M37:R37" si="11">M36</f>
        <v>201</v>
      </c>
      <c r="N37" s="174">
        <f t="shared" si="11"/>
        <v>164</v>
      </c>
      <c r="O37" s="174">
        <f t="shared" si="11"/>
        <v>85</v>
      </c>
      <c r="P37" s="174">
        <f t="shared" si="11"/>
        <v>35</v>
      </c>
      <c r="Q37" s="174"/>
      <c r="R37" s="174">
        <f t="shared" si="11"/>
        <v>599</v>
      </c>
      <c r="S37" s="193">
        <f>S36</f>
        <v>2144.42</v>
      </c>
      <c r="T37" s="176"/>
      <c r="U37" s="176"/>
      <c r="V37" s="208"/>
      <c r="W37" s="208"/>
      <c r="X37" s="31"/>
      <c r="Y37" s="31"/>
      <c r="Z37" s="31"/>
      <c r="AA37" s="31"/>
    </row>
    <row r="38" spans="1:27" ht="10.5" customHeight="1" thickBot="1" x14ac:dyDescent="0.45">
      <c r="A38" s="49"/>
      <c r="B38" s="246">
        <v>775514</v>
      </c>
      <c r="C38" s="243">
        <v>4500459119</v>
      </c>
      <c r="D38" s="242">
        <v>1134</v>
      </c>
      <c r="E38" s="245">
        <v>44550</v>
      </c>
      <c r="F38" s="245">
        <v>44557</v>
      </c>
      <c r="G38" s="245">
        <v>44620</v>
      </c>
      <c r="H38" s="242" t="s">
        <v>28</v>
      </c>
      <c r="I38" s="242" t="s">
        <v>3</v>
      </c>
      <c r="J38" s="180" t="s">
        <v>44</v>
      </c>
      <c r="K38" s="181">
        <v>3.58</v>
      </c>
      <c r="L38" s="177">
        <v>8</v>
      </c>
      <c r="M38" s="177">
        <v>27</v>
      </c>
      <c r="N38" s="177">
        <v>34</v>
      </c>
      <c r="O38" s="177">
        <v>6</v>
      </c>
      <c r="P38" s="177">
        <v>4</v>
      </c>
      <c r="Q38" s="177"/>
      <c r="R38" s="177">
        <f>SUM(L38:Q38)</f>
        <v>79</v>
      </c>
      <c r="S38" s="192">
        <f>R38*K38</f>
        <v>282.82</v>
      </c>
      <c r="T38" s="178" t="s">
        <v>42</v>
      </c>
      <c r="U38" s="178"/>
      <c r="V38" s="215"/>
      <c r="W38" s="215"/>
      <c r="X38" s="31"/>
      <c r="Y38" s="31"/>
      <c r="Z38" s="31"/>
      <c r="AA38" s="31"/>
    </row>
    <row r="39" spans="1:27" ht="10.5" customHeight="1" thickBot="1" x14ac:dyDescent="0.45">
      <c r="A39" s="49"/>
      <c r="B39" s="246"/>
      <c r="C39" s="243"/>
      <c r="D39" s="242"/>
      <c r="E39" s="242"/>
      <c r="F39" s="245"/>
      <c r="G39" s="242"/>
      <c r="H39" s="242"/>
      <c r="I39" s="242"/>
      <c r="J39" s="172"/>
      <c r="K39" s="173"/>
      <c r="L39" s="174">
        <f>L38</f>
        <v>8</v>
      </c>
      <c r="M39" s="174">
        <f t="shared" ref="M39:P39" si="12">M38</f>
        <v>27</v>
      </c>
      <c r="N39" s="174">
        <f t="shared" si="12"/>
        <v>34</v>
      </c>
      <c r="O39" s="174">
        <f t="shared" si="12"/>
        <v>6</v>
      </c>
      <c r="P39" s="174">
        <f t="shared" si="12"/>
        <v>4</v>
      </c>
      <c r="Q39" s="174"/>
      <c r="R39" s="174">
        <f t="shared" ref="R39" si="13">R38</f>
        <v>79</v>
      </c>
      <c r="S39" s="193">
        <f>S38</f>
        <v>282.82</v>
      </c>
      <c r="T39" s="176"/>
      <c r="U39" s="176"/>
      <c r="V39" s="208"/>
      <c r="W39" s="208"/>
      <c r="X39" s="31"/>
      <c r="Y39" s="31"/>
      <c r="Z39" s="31"/>
      <c r="AA39" s="31"/>
    </row>
    <row r="40" spans="1:27" ht="10.5" customHeight="1" thickBot="1" x14ac:dyDescent="0.45">
      <c r="A40" s="49"/>
      <c r="B40" s="246">
        <v>775515</v>
      </c>
      <c r="C40" s="260">
        <v>4500459120</v>
      </c>
      <c r="D40" s="242"/>
      <c r="E40" s="245">
        <v>44550</v>
      </c>
      <c r="F40" s="245">
        <v>44557</v>
      </c>
      <c r="G40" s="245">
        <v>44620</v>
      </c>
      <c r="H40" s="242" t="s">
        <v>28</v>
      </c>
      <c r="I40" s="242" t="s">
        <v>3</v>
      </c>
      <c r="J40" s="180" t="s">
        <v>44</v>
      </c>
      <c r="K40" s="181">
        <v>3.58</v>
      </c>
      <c r="L40" s="177">
        <v>330</v>
      </c>
      <c r="M40" s="177">
        <v>495</v>
      </c>
      <c r="N40" s="177">
        <v>495</v>
      </c>
      <c r="O40" s="177">
        <v>330</v>
      </c>
      <c r="P40" s="177">
        <v>165</v>
      </c>
      <c r="Q40" s="177"/>
      <c r="R40" s="177">
        <f>SUM(L40:P40)</f>
        <v>1815</v>
      </c>
      <c r="S40" s="192">
        <f>R40*K40</f>
        <v>6497.7</v>
      </c>
      <c r="T40" s="178" t="s">
        <v>43</v>
      </c>
      <c r="U40" s="203" t="s">
        <v>106</v>
      </c>
      <c r="V40" s="214"/>
      <c r="W40" s="215"/>
      <c r="X40" s="212"/>
      <c r="Y40" s="211"/>
      <c r="Z40" s="31"/>
      <c r="AA40" s="31"/>
    </row>
    <row r="41" spans="1:27" ht="10.5" customHeight="1" thickBot="1" x14ac:dyDescent="0.45">
      <c r="A41" s="49"/>
      <c r="B41" s="246"/>
      <c r="C41" s="260"/>
      <c r="D41" s="242"/>
      <c r="E41" s="242"/>
      <c r="F41" s="245"/>
      <c r="G41" s="242"/>
      <c r="H41" s="242"/>
      <c r="I41" s="242"/>
      <c r="J41" s="172"/>
      <c r="K41" s="173"/>
      <c r="L41" s="174">
        <f>L40</f>
        <v>330</v>
      </c>
      <c r="M41" s="174">
        <f t="shared" ref="M41:O41" si="14">M40</f>
        <v>495</v>
      </c>
      <c r="N41" s="174">
        <f t="shared" si="14"/>
        <v>495</v>
      </c>
      <c r="O41" s="174">
        <f t="shared" si="14"/>
        <v>330</v>
      </c>
      <c r="P41" s="174">
        <f>P40</f>
        <v>165</v>
      </c>
      <c r="Q41" s="174"/>
      <c r="R41" s="174">
        <f t="shared" ref="R41" si="15">R40</f>
        <v>1815</v>
      </c>
      <c r="S41" s="193">
        <f>S40</f>
        <v>6497.7</v>
      </c>
      <c r="T41" s="176"/>
      <c r="U41" s="176"/>
      <c r="V41" s="208"/>
      <c r="W41" s="208"/>
      <c r="X41" s="31"/>
      <c r="Y41" s="31"/>
      <c r="Z41" s="31"/>
      <c r="AA41" s="31"/>
    </row>
    <row r="42" spans="1:27" ht="10.5" customHeight="1" thickBot="1" x14ac:dyDescent="0.45">
      <c r="A42" s="49"/>
      <c r="B42" s="246">
        <v>775516</v>
      </c>
      <c r="C42" s="243">
        <v>4500459121</v>
      </c>
      <c r="D42" s="242"/>
      <c r="E42" s="245">
        <v>44550</v>
      </c>
      <c r="F42" s="245">
        <v>44557</v>
      </c>
      <c r="G42" s="245">
        <v>44620</v>
      </c>
      <c r="H42" s="242" t="s">
        <v>28</v>
      </c>
      <c r="I42" s="242" t="s">
        <v>3</v>
      </c>
      <c r="J42" s="180" t="s">
        <v>44</v>
      </c>
      <c r="K42" s="181">
        <v>3.58</v>
      </c>
      <c r="L42" s="177">
        <v>121</v>
      </c>
      <c r="M42" s="177">
        <v>381</v>
      </c>
      <c r="N42" s="177">
        <v>416</v>
      </c>
      <c r="O42" s="177">
        <v>115</v>
      </c>
      <c r="P42" s="177">
        <v>86</v>
      </c>
      <c r="Q42" s="177"/>
      <c r="R42" s="177">
        <f>SUM(L42:P42)</f>
        <v>1119</v>
      </c>
      <c r="S42" s="192">
        <f>R42*K42</f>
        <v>4006.02</v>
      </c>
      <c r="T42" s="178" t="s">
        <v>42</v>
      </c>
      <c r="U42" s="178"/>
      <c r="V42" s="215"/>
      <c r="W42" s="215"/>
      <c r="X42" s="31"/>
      <c r="Y42" s="31"/>
      <c r="Z42" s="31"/>
      <c r="AA42" s="31"/>
    </row>
    <row r="43" spans="1:27" ht="10.5" customHeight="1" thickBot="1" x14ac:dyDescent="0.45">
      <c r="A43" s="49"/>
      <c r="B43" s="246"/>
      <c r="C43" s="243"/>
      <c r="D43" s="242"/>
      <c r="E43" s="242"/>
      <c r="F43" s="245"/>
      <c r="G43" s="242"/>
      <c r="H43" s="242"/>
      <c r="I43" s="242"/>
      <c r="J43" s="172"/>
      <c r="K43" s="172"/>
      <c r="L43" s="174">
        <f>SUM(L42:L42)</f>
        <v>121</v>
      </c>
      <c r="M43" s="174">
        <f>SUM(M42:M42)</f>
        <v>381</v>
      </c>
      <c r="N43" s="174">
        <f>SUM(N42:N42)</f>
        <v>416</v>
      </c>
      <c r="O43" s="174">
        <f>SUM(O42:O42)</f>
        <v>115</v>
      </c>
      <c r="P43" s="174">
        <f>SUM(P42:P42)</f>
        <v>86</v>
      </c>
      <c r="Q43" s="174"/>
      <c r="R43" s="174">
        <f>SUM(R42:R42)</f>
        <v>1119</v>
      </c>
      <c r="S43" s="193">
        <f>SUM(S42:S42)</f>
        <v>4006.02</v>
      </c>
      <c r="T43" s="176"/>
      <c r="U43" s="176"/>
      <c r="V43" s="208"/>
      <c r="W43" s="208"/>
      <c r="X43" s="31"/>
      <c r="Y43" s="31"/>
      <c r="Z43" s="31"/>
      <c r="AA43" s="31"/>
    </row>
    <row r="44" spans="1:27" ht="10.5" customHeight="1" thickBot="1" x14ac:dyDescent="0.45">
      <c r="A44" s="49"/>
      <c r="B44" s="246">
        <v>775517</v>
      </c>
      <c r="C44" s="243">
        <v>4500459122</v>
      </c>
      <c r="D44" s="242"/>
      <c r="E44" s="245">
        <v>44550</v>
      </c>
      <c r="F44" s="245">
        <v>44557</v>
      </c>
      <c r="G44" s="245">
        <v>44620</v>
      </c>
      <c r="H44" s="242" t="s">
        <v>28</v>
      </c>
      <c r="I44" s="242" t="s">
        <v>3</v>
      </c>
      <c r="J44" s="259" t="s">
        <v>44</v>
      </c>
      <c r="K44" s="181">
        <v>3.58</v>
      </c>
      <c r="L44" s="177">
        <v>542</v>
      </c>
      <c r="M44" s="177">
        <v>813</v>
      </c>
      <c r="N44" s="177">
        <v>813</v>
      </c>
      <c r="O44" s="177">
        <v>542</v>
      </c>
      <c r="P44" s="177">
        <v>271</v>
      </c>
      <c r="Q44" s="177"/>
      <c r="R44" s="177">
        <f>SUM(L44:P44)</f>
        <v>2981</v>
      </c>
      <c r="S44" s="192">
        <f>R44*K44</f>
        <v>10671.98</v>
      </c>
      <c r="T44" s="178" t="s">
        <v>32</v>
      </c>
      <c r="U44" s="203" t="s">
        <v>106</v>
      </c>
      <c r="V44" s="214"/>
      <c r="W44" s="209"/>
      <c r="X44" s="210"/>
      <c r="Y44" s="211"/>
      <c r="Z44" s="31"/>
      <c r="AA44" s="31"/>
    </row>
    <row r="45" spans="1:27" ht="10.5" customHeight="1" thickBot="1" x14ac:dyDescent="0.45">
      <c r="A45" s="49"/>
      <c r="B45" s="246"/>
      <c r="C45" s="243"/>
      <c r="D45" s="242"/>
      <c r="E45" s="242"/>
      <c r="F45" s="245"/>
      <c r="G45" s="242"/>
      <c r="H45" s="242"/>
      <c r="I45" s="242"/>
      <c r="J45" s="259"/>
      <c r="K45" s="181">
        <v>3.58</v>
      </c>
      <c r="L45" s="186">
        <v>6</v>
      </c>
      <c r="M45" s="186">
        <v>9</v>
      </c>
      <c r="N45" s="186">
        <v>9</v>
      </c>
      <c r="O45" s="186">
        <v>6</v>
      </c>
      <c r="P45" s="186">
        <v>3</v>
      </c>
      <c r="Q45" s="186"/>
      <c r="R45" s="186">
        <f>SUM(L45:P45)</f>
        <v>33</v>
      </c>
      <c r="S45" s="197">
        <f>R45*K45</f>
        <v>118.14</v>
      </c>
      <c r="T45" s="188" t="s">
        <v>80</v>
      </c>
      <c r="U45" s="198"/>
      <c r="V45" s="209"/>
      <c r="W45" s="209"/>
      <c r="X45" s="31"/>
      <c r="Y45" s="31"/>
      <c r="Z45" s="31"/>
      <c r="AA45" s="31"/>
    </row>
    <row r="46" spans="1:27" ht="10.5" customHeight="1" thickBot="1" x14ac:dyDescent="0.45">
      <c r="A46" s="49"/>
      <c r="B46" s="246"/>
      <c r="C46" s="243"/>
      <c r="D46" s="242"/>
      <c r="E46" s="242"/>
      <c r="F46" s="245"/>
      <c r="G46" s="242"/>
      <c r="H46" s="242"/>
      <c r="I46" s="242"/>
      <c r="J46" s="172"/>
      <c r="K46" s="173"/>
      <c r="L46" s="174">
        <f>SUM(L44:L45)</f>
        <v>548</v>
      </c>
      <c r="M46" s="174">
        <f t="shared" ref="M46:R46" si="16">SUM(M44:M45)</f>
        <v>822</v>
      </c>
      <c r="N46" s="174">
        <f t="shared" si="16"/>
        <v>822</v>
      </c>
      <c r="O46" s="174">
        <f t="shared" si="16"/>
        <v>548</v>
      </c>
      <c r="P46" s="174">
        <f t="shared" si="16"/>
        <v>274</v>
      </c>
      <c r="Q46" s="174"/>
      <c r="R46" s="174">
        <f t="shared" si="16"/>
        <v>3014</v>
      </c>
      <c r="S46" s="193">
        <f>SUM(S44:S45)</f>
        <v>10790.119999999999</v>
      </c>
      <c r="T46" s="176"/>
      <c r="U46" s="176"/>
      <c r="V46" s="216"/>
      <c r="W46" s="216"/>
      <c r="X46" s="31"/>
      <c r="Y46" s="31"/>
      <c r="Z46" s="31"/>
      <c r="AA46" s="31"/>
    </row>
    <row r="47" spans="1:27" ht="10.5" customHeight="1" thickBot="1" x14ac:dyDescent="0.45">
      <c r="A47" s="49"/>
      <c r="B47" s="246">
        <v>775518</v>
      </c>
      <c r="C47" s="243">
        <v>4500459123</v>
      </c>
      <c r="D47" s="242"/>
      <c r="E47" s="245">
        <v>44550</v>
      </c>
      <c r="F47" s="245">
        <v>44557</v>
      </c>
      <c r="G47" s="245">
        <v>44620</v>
      </c>
      <c r="H47" s="242" t="s">
        <v>28</v>
      </c>
      <c r="I47" s="242" t="s">
        <v>3</v>
      </c>
      <c r="J47" s="180" t="s">
        <v>44</v>
      </c>
      <c r="K47" s="181">
        <v>3.58</v>
      </c>
      <c r="L47" s="177">
        <v>105</v>
      </c>
      <c r="M47" s="177">
        <v>184</v>
      </c>
      <c r="N47" s="177">
        <v>151</v>
      </c>
      <c r="O47" s="177">
        <v>78</v>
      </c>
      <c r="P47" s="177">
        <v>32</v>
      </c>
      <c r="Q47" s="177"/>
      <c r="R47" s="177">
        <f>SUM(L47:P47)</f>
        <v>550</v>
      </c>
      <c r="S47" s="192">
        <f>R47*K47</f>
        <v>1969</v>
      </c>
      <c r="T47" s="178" t="s">
        <v>7</v>
      </c>
      <c r="U47" s="190"/>
      <c r="V47" s="209"/>
      <c r="W47" s="209"/>
      <c r="X47" s="31"/>
      <c r="Y47" s="31"/>
      <c r="Z47" s="31"/>
      <c r="AA47" s="31"/>
    </row>
    <row r="48" spans="1:27" ht="10.5" customHeight="1" thickBot="1" x14ac:dyDescent="0.45">
      <c r="A48" s="49"/>
      <c r="B48" s="246"/>
      <c r="C48" s="243"/>
      <c r="D48" s="242"/>
      <c r="E48" s="242"/>
      <c r="F48" s="245"/>
      <c r="G48" s="242"/>
      <c r="H48" s="242"/>
      <c r="I48" s="242"/>
      <c r="J48" s="172"/>
      <c r="K48" s="173"/>
      <c r="L48" s="174">
        <f>SUM(L47:L47)</f>
        <v>105</v>
      </c>
      <c r="M48" s="174">
        <f>SUM(M47:M47)</f>
        <v>184</v>
      </c>
      <c r="N48" s="174">
        <f>SUM(N47:N47)</f>
        <v>151</v>
      </c>
      <c r="O48" s="174">
        <f>SUM(O47:O47)</f>
        <v>78</v>
      </c>
      <c r="P48" s="174">
        <f>SUM(P47:P47)</f>
        <v>32</v>
      </c>
      <c r="Q48" s="174"/>
      <c r="R48" s="174">
        <f>SUM(R47:R47)</f>
        <v>550</v>
      </c>
      <c r="S48" s="193">
        <f>S47</f>
        <v>1969</v>
      </c>
      <c r="T48" s="176"/>
      <c r="U48" s="176"/>
      <c r="V48" s="216"/>
      <c r="W48" s="216"/>
      <c r="X48" s="31"/>
      <c r="Y48" s="31"/>
      <c r="Z48" s="31"/>
      <c r="AA48" s="31"/>
    </row>
    <row r="49" spans="1:27" ht="16.5" customHeight="1" thickBot="1" x14ac:dyDescent="0.45">
      <c r="A49" s="79"/>
      <c r="B49" s="261" t="s">
        <v>0</v>
      </c>
      <c r="C49" s="262"/>
      <c r="D49" s="262"/>
      <c r="E49" s="262"/>
      <c r="F49" s="262"/>
      <c r="G49" s="262"/>
      <c r="H49" s="262"/>
      <c r="I49" s="262"/>
      <c r="J49" s="138" t="s">
        <v>40</v>
      </c>
      <c r="K49" s="139"/>
      <c r="L49" s="140">
        <f>SUM(L5:L16)/2</f>
        <v>375</v>
      </c>
      <c r="M49" s="140">
        <f>SUM(M5:M16)/2</f>
        <v>639</v>
      </c>
      <c r="N49" s="140">
        <f>SUM(N5:N16)/2</f>
        <v>593</v>
      </c>
      <c r="O49" s="140">
        <f>SUM(O5:O16)/2</f>
        <v>257</v>
      </c>
      <c r="P49" s="140">
        <f>SUM(P5:P16)/2</f>
        <v>139</v>
      </c>
      <c r="Q49" s="140"/>
      <c r="R49" s="140">
        <f>SUM(L49:Q49)</f>
        <v>2003</v>
      </c>
      <c r="S49" s="141">
        <f>SUM(S6,S8,S10,S12,S14,S16)</f>
        <v>6690.02</v>
      </c>
      <c r="T49" s="134"/>
      <c r="U49" s="134"/>
      <c r="V49" s="134"/>
      <c r="W49" s="217"/>
      <c r="X49" s="31"/>
      <c r="Y49" s="31"/>
      <c r="Z49" s="31"/>
      <c r="AA49" s="31"/>
    </row>
    <row r="50" spans="1:27" ht="16.5" customHeight="1" thickBot="1" x14ac:dyDescent="0.45">
      <c r="A50" s="79"/>
      <c r="B50" s="263"/>
      <c r="C50" s="264"/>
      <c r="D50" s="264"/>
      <c r="E50" s="264"/>
      <c r="F50" s="264"/>
      <c r="G50" s="264"/>
      <c r="H50" s="264"/>
      <c r="I50" s="264"/>
      <c r="J50" s="72" t="s">
        <v>85</v>
      </c>
      <c r="K50" s="73"/>
      <c r="L50" s="74">
        <f>SUM(L28,L30,L32,L35,L37)</f>
        <v>1137</v>
      </c>
      <c r="M50" s="74">
        <f>SUM(M28,M30,M32,M35,M37)</f>
        <v>1969</v>
      </c>
      <c r="N50" s="74">
        <f>SUM(N28,N30,N32,N35,N37)</f>
        <v>1962</v>
      </c>
      <c r="O50" s="74">
        <f>SUM(O28,O30,O32,O35,O37)</f>
        <v>1097</v>
      </c>
      <c r="P50" s="74">
        <f>SUM(P28,P30,P32,P35,P37)</f>
        <v>570</v>
      </c>
      <c r="Q50" s="74"/>
      <c r="R50" s="74">
        <f t="shared" ref="R50:R51" si="17">SUM(L50:Q50)</f>
        <v>6735</v>
      </c>
      <c r="S50" s="75">
        <f>S28+S30+S32+S35+S37</f>
        <v>24111.300000000003</v>
      </c>
      <c r="T50" s="41"/>
      <c r="U50" s="41"/>
      <c r="V50" s="41"/>
      <c r="W50" s="41"/>
      <c r="X50" s="31"/>
      <c r="Y50" s="31"/>
      <c r="Z50" s="31"/>
      <c r="AA50" s="31"/>
    </row>
    <row r="51" spans="1:27" ht="16.5" customHeight="1" thickBot="1" x14ac:dyDescent="0.45">
      <c r="A51" s="79"/>
      <c r="B51" s="263"/>
      <c r="C51" s="264"/>
      <c r="D51" s="264"/>
      <c r="E51" s="264"/>
      <c r="F51" s="264"/>
      <c r="G51" s="264"/>
      <c r="H51" s="264"/>
      <c r="I51" s="264"/>
      <c r="J51" s="72" t="s">
        <v>44</v>
      </c>
      <c r="K51" s="73"/>
      <c r="L51" s="74">
        <f>SUM(L39,L41,L43,L46,L48)</f>
        <v>1112</v>
      </c>
      <c r="M51" s="74">
        <f>SUM(M39,M41,M43,M46,M48)</f>
        <v>1909</v>
      </c>
      <c r="N51" s="74">
        <f>SUM(N39,N41,N43,N46,N48)</f>
        <v>1918</v>
      </c>
      <c r="O51" s="74">
        <f>SUM(O39,O41,O43,O46,O48)</f>
        <v>1077</v>
      </c>
      <c r="P51" s="74">
        <f>SUM(P39,P41,P43,P46,P48)</f>
        <v>561</v>
      </c>
      <c r="Q51" s="74"/>
      <c r="R51" s="74">
        <f t="shared" si="17"/>
        <v>6577</v>
      </c>
      <c r="S51" s="75">
        <f>SUM(S39,S41,S43,S46,S48)</f>
        <v>23545.659999999996</v>
      </c>
      <c r="T51" s="41"/>
      <c r="U51" s="41"/>
      <c r="V51" s="41"/>
      <c r="W51" s="41"/>
      <c r="X51" s="31"/>
      <c r="Y51" s="31"/>
      <c r="Z51" s="31"/>
      <c r="AA51" s="31"/>
    </row>
    <row r="52" spans="1:27" ht="16.5" customHeight="1" thickBot="1" x14ac:dyDescent="0.45">
      <c r="A52" s="79"/>
      <c r="B52" s="263"/>
      <c r="C52" s="264"/>
      <c r="D52" s="264"/>
      <c r="E52" s="264"/>
      <c r="F52" s="264"/>
      <c r="G52" s="264"/>
      <c r="H52" s="264"/>
      <c r="I52" s="264"/>
      <c r="J52" s="72" t="s">
        <v>38</v>
      </c>
      <c r="K52" s="73"/>
      <c r="L52" s="74">
        <f>SUM(L18,L20,L22,L24,L26)</f>
        <v>1171</v>
      </c>
      <c r="M52" s="74">
        <f>SUM(M18,M20,M22,M24,M26)</f>
        <v>2090</v>
      </c>
      <c r="N52" s="74">
        <f>SUM(N18,N20,N22,N24,N26)</f>
        <v>2059</v>
      </c>
      <c r="O52" s="74">
        <f>SUM(O18,O20,O22,O24,O26)</f>
        <v>884</v>
      </c>
      <c r="P52" s="74">
        <f>SUM(P18,P20,P22,P24,P26)</f>
        <v>505</v>
      </c>
      <c r="Q52" s="74"/>
      <c r="R52" s="74">
        <f>SUM(L52:Q52)</f>
        <v>6709</v>
      </c>
      <c r="S52" s="75">
        <f>SUM(S18,S20,S22,S24,S26)</f>
        <v>22072.61</v>
      </c>
      <c r="T52" s="41"/>
      <c r="U52" s="41"/>
      <c r="V52" s="41"/>
      <c r="W52" s="41"/>
    </row>
    <row r="53" spans="1:27" ht="16.5" customHeight="1" thickBot="1" x14ac:dyDescent="0.45">
      <c r="A53" s="80"/>
      <c r="B53" s="263"/>
      <c r="C53" s="264"/>
      <c r="D53" s="264"/>
      <c r="E53" s="264"/>
      <c r="F53" s="264"/>
      <c r="G53" s="264"/>
      <c r="H53" s="264"/>
      <c r="I53" s="264"/>
      <c r="J53" s="72"/>
      <c r="K53" s="73"/>
      <c r="L53" s="76">
        <f>SUM(L49:L52)</f>
        <v>3795</v>
      </c>
      <c r="M53" s="76">
        <f t="shared" ref="M53:P53" si="18">SUM(M49:M52)</f>
        <v>6607</v>
      </c>
      <c r="N53" s="76">
        <f t="shared" si="18"/>
        <v>6532</v>
      </c>
      <c r="O53" s="76">
        <f t="shared" si="18"/>
        <v>3315</v>
      </c>
      <c r="P53" s="76">
        <f t="shared" si="18"/>
        <v>1775</v>
      </c>
      <c r="Q53" s="76"/>
      <c r="R53" s="76">
        <f>SUM(L53:Q53)</f>
        <v>22024</v>
      </c>
      <c r="S53" s="77">
        <f>SUM(S49:S52)</f>
        <v>76419.59</v>
      </c>
      <c r="T53" s="41"/>
      <c r="U53" s="41"/>
      <c r="V53" s="41"/>
      <c r="W53" s="41"/>
    </row>
  </sheetData>
  <mergeCells count="172">
    <mergeCell ref="B49:I53"/>
    <mergeCell ref="V2:W2"/>
    <mergeCell ref="B31:B32"/>
    <mergeCell ref="C31:C32"/>
    <mergeCell ref="J44:J45"/>
    <mergeCell ref="B42:B43"/>
    <mergeCell ref="C42:C43"/>
    <mergeCell ref="F47:F48"/>
    <mergeCell ref="B47:B48"/>
    <mergeCell ref="C47:C48"/>
    <mergeCell ref="E47:E48"/>
    <mergeCell ref="G47:G48"/>
    <mergeCell ref="H47:H48"/>
    <mergeCell ref="I47:I48"/>
    <mergeCell ref="B44:B46"/>
    <mergeCell ref="C44:C46"/>
    <mergeCell ref="E44:E46"/>
    <mergeCell ref="F44:F46"/>
    <mergeCell ref="G44:G46"/>
    <mergeCell ref="H44:H46"/>
    <mergeCell ref="I44:I46"/>
    <mergeCell ref="E42:E43"/>
    <mergeCell ref="F42:F43"/>
    <mergeCell ref="G42:G43"/>
    <mergeCell ref="B38:B39"/>
    <mergeCell ref="C38:C39"/>
    <mergeCell ref="D38:D48"/>
    <mergeCell ref="E38:E39"/>
    <mergeCell ref="F38:F39"/>
    <mergeCell ref="G38:G39"/>
    <mergeCell ref="H38:H39"/>
    <mergeCell ref="I38:I39"/>
    <mergeCell ref="B40:B41"/>
    <mergeCell ref="H42:H43"/>
    <mergeCell ref="I42:I43"/>
    <mergeCell ref="C40:C41"/>
    <mergeCell ref="E40:E41"/>
    <mergeCell ref="F40:F41"/>
    <mergeCell ref="G40:G41"/>
    <mergeCell ref="H40:H41"/>
    <mergeCell ref="I40:I41"/>
    <mergeCell ref="J33:J34"/>
    <mergeCell ref="E31:E32"/>
    <mergeCell ref="F31:F32"/>
    <mergeCell ref="G31:G32"/>
    <mergeCell ref="H31:H32"/>
    <mergeCell ref="I31:I32"/>
    <mergeCell ref="C29:C30"/>
    <mergeCell ref="E29:E30"/>
    <mergeCell ref="F29:F30"/>
    <mergeCell ref="G29:G30"/>
    <mergeCell ref="H29:H30"/>
    <mergeCell ref="I29:I30"/>
    <mergeCell ref="C33:C35"/>
    <mergeCell ref="E33:E35"/>
    <mergeCell ref="F33:F35"/>
    <mergeCell ref="G33:G35"/>
    <mergeCell ref="H33:H35"/>
    <mergeCell ref="B27:B28"/>
    <mergeCell ref="C27:C28"/>
    <mergeCell ref="D27:D37"/>
    <mergeCell ref="E27:E28"/>
    <mergeCell ref="F27:F28"/>
    <mergeCell ref="G27:G28"/>
    <mergeCell ref="H27:H28"/>
    <mergeCell ref="I27:I28"/>
    <mergeCell ref="B29:B30"/>
    <mergeCell ref="I33:I35"/>
    <mergeCell ref="B36:B37"/>
    <mergeCell ref="C36:C37"/>
    <mergeCell ref="E36:E37"/>
    <mergeCell ref="F36:F37"/>
    <mergeCell ref="G36:G37"/>
    <mergeCell ref="H36:H37"/>
    <mergeCell ref="B33:B35"/>
    <mergeCell ref="I36:I37"/>
    <mergeCell ref="H23:H24"/>
    <mergeCell ref="I23:I24"/>
    <mergeCell ref="B21:B22"/>
    <mergeCell ref="C21:C22"/>
    <mergeCell ref="E21:E22"/>
    <mergeCell ref="F21:F22"/>
    <mergeCell ref="G21:G22"/>
    <mergeCell ref="H21:H22"/>
    <mergeCell ref="I25:I26"/>
    <mergeCell ref="B25:B26"/>
    <mergeCell ref="C25:C26"/>
    <mergeCell ref="E25:E26"/>
    <mergeCell ref="F25:F26"/>
    <mergeCell ref="G25:G26"/>
    <mergeCell ref="H25:H26"/>
    <mergeCell ref="H19:H20"/>
    <mergeCell ref="I19:I20"/>
    <mergeCell ref="I15:I16"/>
    <mergeCell ref="B17:B18"/>
    <mergeCell ref="C17:C18"/>
    <mergeCell ref="D17:D26"/>
    <mergeCell ref="E17:E18"/>
    <mergeCell ref="F17:F18"/>
    <mergeCell ref="G17:G18"/>
    <mergeCell ref="H17:H18"/>
    <mergeCell ref="I17:I18"/>
    <mergeCell ref="B19:B20"/>
    <mergeCell ref="B15:B16"/>
    <mergeCell ref="C15:C16"/>
    <mergeCell ref="E15:E16"/>
    <mergeCell ref="F15:F16"/>
    <mergeCell ref="G15:G16"/>
    <mergeCell ref="H15:H16"/>
    <mergeCell ref="I21:I22"/>
    <mergeCell ref="B23:B24"/>
    <mergeCell ref="C23:C24"/>
    <mergeCell ref="E23:E24"/>
    <mergeCell ref="F23:F24"/>
    <mergeCell ref="G23:G24"/>
    <mergeCell ref="F13:F14"/>
    <mergeCell ref="G13:G14"/>
    <mergeCell ref="H13:H14"/>
    <mergeCell ref="I13:I14"/>
    <mergeCell ref="I9:I10"/>
    <mergeCell ref="A11:A23"/>
    <mergeCell ref="B11:B12"/>
    <mergeCell ref="C11:C12"/>
    <mergeCell ref="E11:E12"/>
    <mergeCell ref="F11:F12"/>
    <mergeCell ref="G11:G12"/>
    <mergeCell ref="H11:H12"/>
    <mergeCell ref="I11:I12"/>
    <mergeCell ref="B13:B14"/>
    <mergeCell ref="B9:B10"/>
    <mergeCell ref="C9:C10"/>
    <mergeCell ref="E9:E10"/>
    <mergeCell ref="F9:F10"/>
    <mergeCell ref="G9:G10"/>
    <mergeCell ref="H9:H10"/>
    <mergeCell ref="C19:C20"/>
    <mergeCell ref="E19:E20"/>
    <mergeCell ref="F19:F20"/>
    <mergeCell ref="G19:G20"/>
    <mergeCell ref="C7:C8"/>
    <mergeCell ref="E7:E8"/>
    <mergeCell ref="F7:F8"/>
    <mergeCell ref="G7:G8"/>
    <mergeCell ref="H7:H8"/>
    <mergeCell ref="I7:I8"/>
    <mergeCell ref="W3:W4"/>
    <mergeCell ref="B5:B6"/>
    <mergeCell ref="C5:C6"/>
    <mergeCell ref="D5:D16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C13:C14"/>
    <mergeCell ref="E13:E14"/>
    <mergeCell ref="A1:W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4498-9508-45A2-949D-2F0A63F1369A}">
  <sheetPr>
    <pageSetUpPr fitToPage="1"/>
  </sheetPr>
  <dimension ref="A1:W47"/>
  <sheetViews>
    <sheetView showGridLines="0" topLeftCell="A13" zoomScale="115" zoomScaleNormal="115" workbookViewId="0">
      <selection activeCell="N50" sqref="N50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6.69921875" style="37" customWidth="1"/>
    <col min="4" max="4" width="5.8984375" style="2" customWidth="1"/>
    <col min="5" max="7" width="13.69921875" style="2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3.296875" style="51" customWidth="1"/>
    <col min="20" max="20" width="12.59765625" style="2" bestFit="1" customWidth="1"/>
    <col min="21" max="21" width="10.09765625" style="2" customWidth="1"/>
    <col min="22" max="23" width="9" style="2" customWidth="1"/>
    <col min="24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1" t="s">
        <v>100</v>
      </c>
      <c r="W2" s="241"/>
    </row>
    <row r="3" spans="1:23" ht="10.5" customHeight="1" thickBot="1" x14ac:dyDescent="0.45">
      <c r="A3" s="226" t="s">
        <v>25</v>
      </c>
      <c r="B3" s="252" t="s">
        <v>61</v>
      </c>
      <c r="C3" s="254" t="s">
        <v>60</v>
      </c>
      <c r="D3" s="254" t="s">
        <v>24</v>
      </c>
      <c r="E3" s="254" t="s">
        <v>72</v>
      </c>
      <c r="F3" s="254" t="s">
        <v>73</v>
      </c>
      <c r="G3" s="254" t="s">
        <v>74</v>
      </c>
      <c r="H3" s="254" t="s">
        <v>23</v>
      </c>
      <c r="I3" s="254" t="s">
        <v>22</v>
      </c>
      <c r="J3" s="254" t="s">
        <v>21</v>
      </c>
      <c r="K3" s="254" t="s">
        <v>20</v>
      </c>
      <c r="L3" s="254" t="s">
        <v>19</v>
      </c>
      <c r="M3" s="254"/>
      <c r="N3" s="254"/>
      <c r="O3" s="254"/>
      <c r="P3" s="254"/>
      <c r="Q3" s="254"/>
      <c r="R3" s="254"/>
      <c r="S3" s="254"/>
      <c r="T3" s="254" t="s">
        <v>18</v>
      </c>
      <c r="U3" s="254"/>
      <c r="V3" s="254" t="s">
        <v>17</v>
      </c>
      <c r="W3" s="254" t="s">
        <v>16</v>
      </c>
    </row>
    <row r="4" spans="1:23" ht="10.5" customHeight="1" thickBot="1" x14ac:dyDescent="0.45">
      <c r="A4" s="226"/>
      <c r="B4" s="252"/>
      <c r="C4" s="254"/>
      <c r="D4" s="254"/>
      <c r="E4" s="254"/>
      <c r="F4" s="254"/>
      <c r="G4" s="254"/>
      <c r="H4" s="254"/>
      <c r="I4" s="254"/>
      <c r="J4" s="255"/>
      <c r="K4" s="255"/>
      <c r="L4" s="145" t="s">
        <v>15</v>
      </c>
      <c r="M4" s="145" t="s">
        <v>14</v>
      </c>
      <c r="N4" s="145" t="s">
        <v>13</v>
      </c>
      <c r="O4" s="145" t="s">
        <v>12</v>
      </c>
      <c r="P4" s="145" t="s">
        <v>11</v>
      </c>
      <c r="Q4" s="145" t="s">
        <v>36</v>
      </c>
      <c r="R4" s="145" t="s">
        <v>10</v>
      </c>
      <c r="S4" s="137" t="s">
        <v>63</v>
      </c>
      <c r="T4" s="52" t="s">
        <v>9</v>
      </c>
      <c r="U4" s="52" t="s">
        <v>8</v>
      </c>
      <c r="V4" s="254"/>
      <c r="W4" s="254"/>
    </row>
    <row r="5" spans="1:23" ht="10.5" customHeight="1" thickBot="1" x14ac:dyDescent="0.45">
      <c r="A5" s="23"/>
      <c r="B5" s="270">
        <v>775297</v>
      </c>
      <c r="C5" s="266">
        <v>4500459058</v>
      </c>
      <c r="D5" s="268">
        <v>1090</v>
      </c>
      <c r="E5" s="267">
        <v>44502</v>
      </c>
      <c r="F5" s="267">
        <v>44509</v>
      </c>
      <c r="G5" s="267">
        <v>44557</v>
      </c>
      <c r="H5" s="268" t="s">
        <v>28</v>
      </c>
      <c r="I5" s="269" t="s">
        <v>3</v>
      </c>
      <c r="J5" s="180" t="s">
        <v>46</v>
      </c>
      <c r="K5" s="181">
        <v>2.74</v>
      </c>
      <c r="L5" s="177">
        <v>184</v>
      </c>
      <c r="M5" s="177">
        <v>144</v>
      </c>
      <c r="N5" s="177">
        <v>245</v>
      </c>
      <c r="O5" s="177">
        <v>99</v>
      </c>
      <c r="P5" s="177">
        <v>0</v>
      </c>
      <c r="Q5" s="177"/>
      <c r="R5" s="177">
        <f>SUM(L5:Q5)</f>
        <v>672</v>
      </c>
      <c r="S5" s="192">
        <f>R5*K5</f>
        <v>1841.2800000000002</v>
      </c>
      <c r="T5" s="142" t="s">
        <v>30</v>
      </c>
      <c r="U5" s="58"/>
      <c r="V5" s="56"/>
      <c r="W5" s="56"/>
    </row>
    <row r="6" spans="1:23" ht="10.5" customHeight="1" thickBot="1" x14ac:dyDescent="0.45">
      <c r="A6" s="22" t="s">
        <v>64</v>
      </c>
      <c r="B6" s="270"/>
      <c r="C6" s="266"/>
      <c r="D6" s="268"/>
      <c r="E6" s="268"/>
      <c r="F6" s="267"/>
      <c r="G6" s="268"/>
      <c r="H6" s="268"/>
      <c r="I6" s="269"/>
      <c r="J6" s="172"/>
      <c r="K6" s="173"/>
      <c r="L6" s="174">
        <f>L5</f>
        <v>184</v>
      </c>
      <c r="M6" s="174">
        <f t="shared" ref="M6:O6" si="0">M5</f>
        <v>144</v>
      </c>
      <c r="N6" s="174">
        <f t="shared" si="0"/>
        <v>245</v>
      </c>
      <c r="O6" s="174">
        <f t="shared" si="0"/>
        <v>99</v>
      </c>
      <c r="P6" s="174">
        <v>0</v>
      </c>
      <c r="Q6" s="174"/>
      <c r="R6" s="174">
        <f>R5</f>
        <v>672</v>
      </c>
      <c r="S6" s="193">
        <f>S5</f>
        <v>1841.2800000000002</v>
      </c>
      <c r="T6" s="143"/>
      <c r="U6" s="63"/>
      <c r="V6" s="61"/>
      <c r="W6" s="61"/>
    </row>
    <row r="7" spans="1:23" ht="10.5" customHeight="1" thickBot="1" x14ac:dyDescent="0.45">
      <c r="A7" s="22" t="s">
        <v>86</v>
      </c>
      <c r="B7" s="270">
        <v>775298</v>
      </c>
      <c r="C7" s="266">
        <v>4500459059</v>
      </c>
      <c r="D7" s="268"/>
      <c r="E7" s="267">
        <v>44502</v>
      </c>
      <c r="F7" s="267">
        <v>44509</v>
      </c>
      <c r="G7" s="267">
        <v>44557</v>
      </c>
      <c r="H7" s="268" t="s">
        <v>28</v>
      </c>
      <c r="I7" s="269" t="s">
        <v>3</v>
      </c>
      <c r="J7" s="180" t="s">
        <v>46</v>
      </c>
      <c r="K7" s="181">
        <v>2.74</v>
      </c>
      <c r="L7" s="177">
        <v>203</v>
      </c>
      <c r="M7" s="177">
        <v>609</v>
      </c>
      <c r="N7" s="177">
        <v>609</v>
      </c>
      <c r="O7" s="177">
        <v>203</v>
      </c>
      <c r="P7" s="177">
        <v>203</v>
      </c>
      <c r="Q7" s="177"/>
      <c r="R7" s="177">
        <f>SUM($L$7:$P$7)</f>
        <v>1827</v>
      </c>
      <c r="S7" s="192">
        <f>R7*K7</f>
        <v>5005.9800000000005</v>
      </c>
      <c r="T7" s="142" t="s">
        <v>32</v>
      </c>
      <c r="U7" s="58" t="s">
        <v>87</v>
      </c>
      <c r="V7" s="56"/>
      <c r="W7" s="56"/>
    </row>
    <row r="8" spans="1:23" ht="10.5" customHeight="1" thickBot="1" x14ac:dyDescent="0.45">
      <c r="A8" s="21" t="s">
        <v>6</v>
      </c>
      <c r="B8" s="270"/>
      <c r="C8" s="266"/>
      <c r="D8" s="268"/>
      <c r="E8" s="268"/>
      <c r="F8" s="267"/>
      <c r="G8" s="268"/>
      <c r="H8" s="268"/>
      <c r="I8" s="269"/>
      <c r="J8" s="172"/>
      <c r="K8" s="173"/>
      <c r="L8" s="174">
        <f>L7</f>
        <v>203</v>
      </c>
      <c r="M8" s="174">
        <f t="shared" ref="M8:R8" si="1">M7</f>
        <v>609</v>
      </c>
      <c r="N8" s="174">
        <f t="shared" si="1"/>
        <v>609</v>
      </c>
      <c r="O8" s="174">
        <f t="shared" si="1"/>
        <v>203</v>
      </c>
      <c r="P8" s="174">
        <f t="shared" si="1"/>
        <v>203</v>
      </c>
      <c r="Q8" s="174"/>
      <c r="R8" s="174">
        <f t="shared" si="1"/>
        <v>1827</v>
      </c>
      <c r="S8" s="193">
        <f>S7</f>
        <v>5005.9800000000005</v>
      </c>
      <c r="T8" s="143"/>
      <c r="U8" s="63"/>
      <c r="V8" s="61"/>
      <c r="W8" s="61"/>
    </row>
    <row r="9" spans="1:23" ht="10.5" customHeight="1" thickBot="1" x14ac:dyDescent="0.45">
      <c r="A9" s="40" t="s">
        <v>5</v>
      </c>
      <c r="B9" s="270">
        <v>775299</v>
      </c>
      <c r="C9" s="266">
        <v>4500459060</v>
      </c>
      <c r="D9" s="268"/>
      <c r="E9" s="267">
        <v>44502</v>
      </c>
      <c r="F9" s="267">
        <v>44509</v>
      </c>
      <c r="G9" s="267">
        <v>44557</v>
      </c>
      <c r="H9" s="268" t="s">
        <v>28</v>
      </c>
      <c r="I9" s="269" t="s">
        <v>3</v>
      </c>
      <c r="J9" s="180" t="s">
        <v>46</v>
      </c>
      <c r="K9" s="181">
        <v>2.74</v>
      </c>
      <c r="L9" s="177">
        <v>418</v>
      </c>
      <c r="M9" s="177">
        <v>365</v>
      </c>
      <c r="N9" s="177">
        <v>521</v>
      </c>
      <c r="O9" s="177">
        <v>237</v>
      </c>
      <c r="P9" s="177">
        <v>2</v>
      </c>
      <c r="Q9" s="177"/>
      <c r="R9" s="177">
        <f>SUM($L$9:$P$9)</f>
        <v>1543</v>
      </c>
      <c r="S9" s="192">
        <f>R9*K9</f>
        <v>4227.8200000000006</v>
      </c>
      <c r="T9" s="142" t="s">
        <v>30</v>
      </c>
      <c r="U9" s="58"/>
      <c r="V9" s="56"/>
      <c r="W9" s="56"/>
    </row>
    <row r="10" spans="1:23" ht="10.5" customHeight="1" thickBot="1" x14ac:dyDescent="0.45">
      <c r="A10" s="40" t="s">
        <v>71</v>
      </c>
      <c r="B10" s="270"/>
      <c r="C10" s="266"/>
      <c r="D10" s="268"/>
      <c r="E10" s="268"/>
      <c r="F10" s="267"/>
      <c r="G10" s="268"/>
      <c r="H10" s="268"/>
      <c r="I10" s="269"/>
      <c r="J10" s="172"/>
      <c r="K10" s="173"/>
      <c r="L10" s="174">
        <f>L9</f>
        <v>418</v>
      </c>
      <c r="M10" s="174">
        <f t="shared" ref="M10:R10" si="2">M9</f>
        <v>365</v>
      </c>
      <c r="N10" s="174">
        <f t="shared" si="2"/>
        <v>521</v>
      </c>
      <c r="O10" s="174">
        <f t="shared" si="2"/>
        <v>237</v>
      </c>
      <c r="P10" s="174">
        <f t="shared" si="2"/>
        <v>2</v>
      </c>
      <c r="Q10" s="174"/>
      <c r="R10" s="174">
        <f t="shared" si="2"/>
        <v>1543</v>
      </c>
      <c r="S10" s="193">
        <f>S9</f>
        <v>4227.8200000000006</v>
      </c>
      <c r="T10" s="143"/>
      <c r="U10" s="63"/>
      <c r="V10" s="61"/>
      <c r="W10" s="61"/>
    </row>
    <row r="11" spans="1:23" ht="10.5" customHeight="1" thickBot="1" x14ac:dyDescent="0.45">
      <c r="A11" s="271"/>
      <c r="B11" s="270">
        <v>775300</v>
      </c>
      <c r="C11" s="266">
        <v>4500459061</v>
      </c>
      <c r="D11" s="268"/>
      <c r="E11" s="267">
        <v>44502</v>
      </c>
      <c r="F11" s="267">
        <v>44509</v>
      </c>
      <c r="G11" s="267">
        <v>44557</v>
      </c>
      <c r="H11" s="268" t="s">
        <v>28</v>
      </c>
      <c r="I11" s="269" t="s">
        <v>3</v>
      </c>
      <c r="J11" s="180" t="s">
        <v>46</v>
      </c>
      <c r="K11" s="181">
        <v>2.74</v>
      </c>
      <c r="L11" s="177">
        <v>360</v>
      </c>
      <c r="M11" s="177">
        <v>1080</v>
      </c>
      <c r="N11" s="177">
        <v>1080</v>
      </c>
      <c r="O11" s="177">
        <v>360</v>
      </c>
      <c r="P11" s="177">
        <v>360</v>
      </c>
      <c r="Q11" s="177"/>
      <c r="R11" s="177">
        <f>SUM($L$11:$P$11)</f>
        <v>3240</v>
      </c>
      <c r="S11" s="192">
        <f>R11*K11</f>
        <v>8877.6</v>
      </c>
      <c r="T11" s="142" t="s">
        <v>32</v>
      </c>
      <c r="U11" s="58" t="s">
        <v>87</v>
      </c>
      <c r="V11" s="56"/>
      <c r="W11" s="56"/>
    </row>
    <row r="12" spans="1:23" ht="10.5" customHeight="1" thickBot="1" x14ac:dyDescent="0.45">
      <c r="A12" s="271"/>
      <c r="B12" s="270"/>
      <c r="C12" s="266"/>
      <c r="D12" s="268"/>
      <c r="E12" s="268"/>
      <c r="F12" s="267"/>
      <c r="G12" s="268"/>
      <c r="H12" s="268"/>
      <c r="I12" s="269"/>
      <c r="J12" s="172"/>
      <c r="K12" s="173"/>
      <c r="L12" s="174">
        <f>L11</f>
        <v>360</v>
      </c>
      <c r="M12" s="174">
        <f t="shared" ref="M12:R12" si="3">M11</f>
        <v>1080</v>
      </c>
      <c r="N12" s="174">
        <f t="shared" si="3"/>
        <v>1080</v>
      </c>
      <c r="O12" s="174">
        <f t="shared" si="3"/>
        <v>360</v>
      </c>
      <c r="P12" s="174">
        <f t="shared" si="3"/>
        <v>360</v>
      </c>
      <c r="Q12" s="174"/>
      <c r="R12" s="174">
        <f t="shared" si="3"/>
        <v>3240</v>
      </c>
      <c r="S12" s="193">
        <f>S11</f>
        <v>8877.6</v>
      </c>
      <c r="T12" s="143"/>
      <c r="U12" s="63"/>
      <c r="V12" s="61"/>
      <c r="W12" s="61"/>
    </row>
    <row r="13" spans="1:23" ht="10.5" customHeight="1" thickBot="1" x14ac:dyDescent="0.45">
      <c r="A13" s="271"/>
      <c r="B13" s="270">
        <v>775301</v>
      </c>
      <c r="C13" s="266">
        <v>4500459062</v>
      </c>
      <c r="D13" s="268"/>
      <c r="E13" s="267">
        <v>44502</v>
      </c>
      <c r="F13" s="267">
        <v>44509</v>
      </c>
      <c r="G13" s="267">
        <v>44557</v>
      </c>
      <c r="H13" s="268" t="s">
        <v>28</v>
      </c>
      <c r="I13" s="269" t="s">
        <v>3</v>
      </c>
      <c r="J13" s="180" t="s">
        <v>46</v>
      </c>
      <c r="K13" s="181">
        <v>2.74</v>
      </c>
      <c r="L13" s="177">
        <v>104</v>
      </c>
      <c r="M13" s="177">
        <v>172</v>
      </c>
      <c r="N13" s="177">
        <v>177</v>
      </c>
      <c r="O13" s="177">
        <v>94</v>
      </c>
      <c r="P13" s="177">
        <v>39</v>
      </c>
      <c r="Q13" s="177">
        <v>15</v>
      </c>
      <c r="R13" s="177">
        <f>SUM($L$13:$Q$13)</f>
        <v>601</v>
      </c>
      <c r="S13" s="192">
        <f>R13*K13</f>
        <v>1646.7400000000002</v>
      </c>
      <c r="T13" s="142" t="s">
        <v>7</v>
      </c>
      <c r="U13" s="58"/>
      <c r="V13" s="56"/>
      <c r="W13" s="56"/>
    </row>
    <row r="14" spans="1:23" ht="10.5" customHeight="1" thickBot="1" x14ac:dyDescent="0.45">
      <c r="A14" s="271"/>
      <c r="B14" s="270"/>
      <c r="C14" s="266"/>
      <c r="D14" s="268"/>
      <c r="E14" s="268"/>
      <c r="F14" s="267"/>
      <c r="G14" s="268"/>
      <c r="H14" s="268"/>
      <c r="I14" s="269"/>
      <c r="J14" s="172"/>
      <c r="K14" s="172"/>
      <c r="L14" s="179">
        <f>L13</f>
        <v>104</v>
      </c>
      <c r="M14" s="179">
        <f t="shared" ref="M14:R14" si="4">M13</f>
        <v>172</v>
      </c>
      <c r="N14" s="179">
        <f t="shared" si="4"/>
        <v>177</v>
      </c>
      <c r="O14" s="179">
        <f t="shared" si="4"/>
        <v>94</v>
      </c>
      <c r="P14" s="179">
        <f t="shared" si="4"/>
        <v>39</v>
      </c>
      <c r="Q14" s="179">
        <f t="shared" si="4"/>
        <v>15</v>
      </c>
      <c r="R14" s="179">
        <f t="shared" si="4"/>
        <v>601</v>
      </c>
      <c r="S14" s="195">
        <f>S13</f>
        <v>1646.7400000000002</v>
      </c>
      <c r="T14" s="144"/>
      <c r="U14" s="59"/>
      <c r="V14" s="59"/>
      <c r="W14" s="59"/>
    </row>
    <row r="15" spans="1:23" ht="10.5" customHeight="1" thickBot="1" x14ac:dyDescent="0.45">
      <c r="A15" s="271"/>
      <c r="B15" s="270" t="s">
        <v>45</v>
      </c>
      <c r="C15" s="272" t="s">
        <v>45</v>
      </c>
      <c r="D15" s="268"/>
      <c r="E15" s="267">
        <v>44526</v>
      </c>
      <c r="F15" s="267"/>
      <c r="G15" s="267">
        <v>44557</v>
      </c>
      <c r="H15" s="268" t="s">
        <v>28</v>
      </c>
      <c r="I15" s="269" t="s">
        <v>3</v>
      </c>
      <c r="J15" s="180" t="s">
        <v>46</v>
      </c>
      <c r="K15" s="181">
        <v>2.74</v>
      </c>
      <c r="L15" s="177">
        <v>2</v>
      </c>
      <c r="M15" s="177">
        <v>2</v>
      </c>
      <c r="N15" s="177">
        <v>4</v>
      </c>
      <c r="O15" s="177">
        <v>2</v>
      </c>
      <c r="P15" s="177">
        <v>2</v>
      </c>
      <c r="Q15" s="177"/>
      <c r="R15" s="177">
        <f>SUM($L$15:$P$15)</f>
        <v>12</v>
      </c>
      <c r="S15" s="192">
        <f>R15*K15</f>
        <v>32.880000000000003</v>
      </c>
      <c r="T15" s="142" t="s">
        <v>59</v>
      </c>
      <c r="U15" s="58" t="s">
        <v>93</v>
      </c>
      <c r="V15" s="56"/>
      <c r="W15" s="56"/>
    </row>
    <row r="16" spans="1:23" ht="10.5" customHeight="1" thickBot="1" x14ac:dyDescent="0.45">
      <c r="A16" s="271"/>
      <c r="B16" s="270"/>
      <c r="C16" s="272"/>
      <c r="D16" s="268"/>
      <c r="E16" s="268"/>
      <c r="F16" s="268"/>
      <c r="G16" s="268"/>
      <c r="H16" s="268"/>
      <c r="I16" s="269"/>
      <c r="J16" s="172"/>
      <c r="K16" s="173"/>
      <c r="L16" s="174">
        <f>L15</f>
        <v>2</v>
      </c>
      <c r="M16" s="174">
        <f>M15</f>
        <v>2</v>
      </c>
      <c r="N16" s="174">
        <f>N15</f>
        <v>4</v>
      </c>
      <c r="O16" s="174">
        <f>O15</f>
        <v>2</v>
      </c>
      <c r="P16" s="174">
        <f>P15</f>
        <v>2</v>
      </c>
      <c r="Q16" s="174"/>
      <c r="R16" s="174">
        <f>SUM($L$16:$P$16)</f>
        <v>12</v>
      </c>
      <c r="S16" s="193">
        <f>S15</f>
        <v>32.880000000000003</v>
      </c>
      <c r="T16" s="143"/>
      <c r="U16" s="63"/>
      <c r="V16" s="61"/>
      <c r="W16" s="61"/>
    </row>
    <row r="17" spans="1:23" ht="10.5" customHeight="1" thickBot="1" x14ac:dyDescent="0.45">
      <c r="A17" s="271"/>
      <c r="B17" s="270">
        <v>775549</v>
      </c>
      <c r="C17" s="266">
        <v>4500459049</v>
      </c>
      <c r="D17" s="268">
        <v>1092</v>
      </c>
      <c r="E17" s="267">
        <v>44502</v>
      </c>
      <c r="F17" s="267">
        <v>44509</v>
      </c>
      <c r="G17" s="267">
        <v>44557</v>
      </c>
      <c r="H17" s="268" t="s">
        <v>28</v>
      </c>
      <c r="I17" s="269" t="s">
        <v>3</v>
      </c>
      <c r="J17" s="180" t="s">
        <v>47</v>
      </c>
      <c r="K17" s="181">
        <v>2.94</v>
      </c>
      <c r="L17" s="177">
        <v>19</v>
      </c>
      <c r="M17" s="177">
        <v>27</v>
      </c>
      <c r="N17" s="177">
        <v>20</v>
      </c>
      <c r="O17" s="177">
        <v>8</v>
      </c>
      <c r="P17" s="177">
        <v>3</v>
      </c>
      <c r="Q17" s="177"/>
      <c r="R17" s="177">
        <f>SUM(L17:P17)</f>
        <v>77</v>
      </c>
      <c r="S17" s="192">
        <f>R17*K17</f>
        <v>226.38</v>
      </c>
      <c r="T17" s="142" t="s">
        <v>42</v>
      </c>
      <c r="U17" s="58"/>
      <c r="V17" s="56"/>
      <c r="W17" s="56"/>
    </row>
    <row r="18" spans="1:23" ht="10.5" customHeight="1" thickBot="1" x14ac:dyDescent="0.45">
      <c r="A18" s="271"/>
      <c r="B18" s="270"/>
      <c r="C18" s="266"/>
      <c r="D18" s="268"/>
      <c r="E18" s="268"/>
      <c r="F18" s="267"/>
      <c r="G18" s="268"/>
      <c r="H18" s="268"/>
      <c r="I18" s="269"/>
      <c r="J18" s="172"/>
      <c r="K18" s="173"/>
      <c r="L18" s="174">
        <f>L17</f>
        <v>19</v>
      </c>
      <c r="M18" s="174">
        <f t="shared" ref="M18:R18" si="5">M17</f>
        <v>27</v>
      </c>
      <c r="N18" s="174">
        <f t="shared" si="5"/>
        <v>20</v>
      </c>
      <c r="O18" s="174">
        <f t="shared" si="5"/>
        <v>8</v>
      </c>
      <c r="P18" s="174">
        <f t="shared" si="5"/>
        <v>3</v>
      </c>
      <c r="Q18" s="174"/>
      <c r="R18" s="174">
        <f t="shared" si="5"/>
        <v>77</v>
      </c>
      <c r="S18" s="193">
        <f>S17</f>
        <v>226.38</v>
      </c>
      <c r="T18" s="143"/>
      <c r="U18" s="63"/>
      <c r="V18" s="61"/>
      <c r="W18" s="61"/>
    </row>
    <row r="19" spans="1:23" ht="10.5" customHeight="1" thickBot="1" x14ac:dyDescent="0.45">
      <c r="A19" s="271"/>
      <c r="B19" s="270">
        <v>775550</v>
      </c>
      <c r="C19" s="266">
        <v>4500459050</v>
      </c>
      <c r="D19" s="268"/>
      <c r="E19" s="267">
        <v>44502</v>
      </c>
      <c r="F19" s="267">
        <v>44509</v>
      </c>
      <c r="G19" s="267">
        <v>44557</v>
      </c>
      <c r="H19" s="268" t="s">
        <v>28</v>
      </c>
      <c r="I19" s="269" t="s">
        <v>3</v>
      </c>
      <c r="J19" s="180" t="s">
        <v>47</v>
      </c>
      <c r="K19" s="181">
        <v>2.94</v>
      </c>
      <c r="L19" s="177">
        <v>80</v>
      </c>
      <c r="M19" s="177">
        <v>160</v>
      </c>
      <c r="N19" s="177">
        <v>200</v>
      </c>
      <c r="O19" s="177">
        <v>80</v>
      </c>
      <c r="P19" s="177">
        <v>40</v>
      </c>
      <c r="Q19" s="177"/>
      <c r="R19" s="177">
        <f>SUM(L19:P19)</f>
        <v>560</v>
      </c>
      <c r="S19" s="192">
        <f>R19*K19</f>
        <v>1646.3999999999999</v>
      </c>
      <c r="T19" s="142" t="s">
        <v>32</v>
      </c>
      <c r="U19" s="58" t="s">
        <v>77</v>
      </c>
      <c r="V19" s="56"/>
      <c r="W19" s="56"/>
    </row>
    <row r="20" spans="1:23" ht="10.5" customHeight="1" thickBot="1" x14ac:dyDescent="0.45">
      <c r="A20" s="47"/>
      <c r="B20" s="270"/>
      <c r="C20" s="266"/>
      <c r="D20" s="268"/>
      <c r="E20" s="268"/>
      <c r="F20" s="267"/>
      <c r="G20" s="268"/>
      <c r="H20" s="268"/>
      <c r="I20" s="269"/>
      <c r="J20" s="172"/>
      <c r="K20" s="173"/>
      <c r="L20" s="174">
        <f>L19</f>
        <v>80</v>
      </c>
      <c r="M20" s="174">
        <f t="shared" ref="M20:R20" si="6">M19</f>
        <v>160</v>
      </c>
      <c r="N20" s="174">
        <f t="shared" si="6"/>
        <v>200</v>
      </c>
      <c r="O20" s="174">
        <f t="shared" si="6"/>
        <v>80</v>
      </c>
      <c r="P20" s="174">
        <f t="shared" si="6"/>
        <v>40</v>
      </c>
      <c r="Q20" s="174"/>
      <c r="R20" s="174">
        <f t="shared" si="6"/>
        <v>560</v>
      </c>
      <c r="S20" s="193">
        <f>S19</f>
        <v>1646.3999999999999</v>
      </c>
      <c r="T20" s="143"/>
      <c r="U20" s="63"/>
      <c r="V20" s="61"/>
      <c r="W20" s="61"/>
    </row>
    <row r="21" spans="1:23" ht="10.5" customHeight="1" thickBot="1" x14ac:dyDescent="0.45">
      <c r="A21" s="78"/>
      <c r="B21" s="270">
        <v>775551</v>
      </c>
      <c r="C21" s="266">
        <v>4500459051</v>
      </c>
      <c r="D21" s="268"/>
      <c r="E21" s="267">
        <v>44502</v>
      </c>
      <c r="F21" s="267">
        <v>44509</v>
      </c>
      <c r="G21" s="267">
        <v>44557</v>
      </c>
      <c r="H21" s="268" t="s">
        <v>28</v>
      </c>
      <c r="I21" s="269" t="s">
        <v>3</v>
      </c>
      <c r="J21" s="180" t="s">
        <v>47</v>
      </c>
      <c r="K21" s="181">
        <v>2.94</v>
      </c>
      <c r="L21" s="177">
        <v>84</v>
      </c>
      <c r="M21" s="177">
        <v>120</v>
      </c>
      <c r="N21" s="177">
        <v>117</v>
      </c>
      <c r="O21" s="177">
        <v>41</v>
      </c>
      <c r="P21" s="177">
        <v>12</v>
      </c>
      <c r="Q21" s="177"/>
      <c r="R21" s="177">
        <f>SUM(L21:P21)</f>
        <v>374</v>
      </c>
      <c r="S21" s="192">
        <f>R21*K21</f>
        <v>1099.56</v>
      </c>
      <c r="T21" s="142" t="s">
        <v>30</v>
      </c>
      <c r="U21" s="58"/>
      <c r="V21" s="56"/>
      <c r="W21" s="56"/>
    </row>
    <row r="22" spans="1:23" ht="10.5" customHeight="1" thickBot="1" x14ac:dyDescent="0.45">
      <c r="A22" s="78"/>
      <c r="B22" s="270"/>
      <c r="C22" s="266"/>
      <c r="D22" s="268"/>
      <c r="E22" s="268"/>
      <c r="F22" s="267"/>
      <c r="G22" s="268"/>
      <c r="H22" s="268"/>
      <c r="I22" s="269"/>
      <c r="J22" s="172"/>
      <c r="K22" s="173"/>
      <c r="L22" s="174">
        <f>L21</f>
        <v>84</v>
      </c>
      <c r="M22" s="174">
        <f t="shared" ref="M22:R22" si="7">M21</f>
        <v>120</v>
      </c>
      <c r="N22" s="174">
        <f t="shared" si="7"/>
        <v>117</v>
      </c>
      <c r="O22" s="174">
        <f t="shared" si="7"/>
        <v>41</v>
      </c>
      <c r="P22" s="174">
        <f t="shared" si="7"/>
        <v>12</v>
      </c>
      <c r="Q22" s="174"/>
      <c r="R22" s="174">
        <f t="shared" si="7"/>
        <v>374</v>
      </c>
      <c r="S22" s="193">
        <f>S21</f>
        <v>1099.56</v>
      </c>
      <c r="T22" s="143"/>
      <c r="U22" s="63"/>
      <c r="V22" s="61"/>
      <c r="W22" s="61"/>
    </row>
    <row r="23" spans="1:23" ht="10.5" customHeight="1" thickBot="1" x14ac:dyDescent="0.45">
      <c r="A23" s="78"/>
      <c r="B23" s="270">
        <v>775552</v>
      </c>
      <c r="C23" s="266">
        <v>4500459052</v>
      </c>
      <c r="D23" s="268"/>
      <c r="E23" s="267">
        <v>44502</v>
      </c>
      <c r="F23" s="267">
        <v>44509</v>
      </c>
      <c r="G23" s="267">
        <v>44557</v>
      </c>
      <c r="H23" s="268" t="s">
        <v>28</v>
      </c>
      <c r="I23" s="269" t="s">
        <v>3</v>
      </c>
      <c r="J23" s="180" t="s">
        <v>47</v>
      </c>
      <c r="K23" s="181">
        <v>2.94</v>
      </c>
      <c r="L23" s="177">
        <v>110</v>
      </c>
      <c r="M23" s="177">
        <v>220</v>
      </c>
      <c r="N23" s="177">
        <v>275</v>
      </c>
      <c r="O23" s="177">
        <v>110</v>
      </c>
      <c r="P23" s="177">
        <v>55</v>
      </c>
      <c r="Q23" s="177"/>
      <c r="R23" s="177">
        <f>SUM(L23:Q23)</f>
        <v>770</v>
      </c>
      <c r="S23" s="192">
        <f>R23*K23</f>
        <v>2263.8000000000002</v>
      </c>
      <c r="T23" s="142" t="s">
        <v>32</v>
      </c>
      <c r="U23" s="58" t="s">
        <v>77</v>
      </c>
      <c r="V23" s="56"/>
      <c r="W23" s="56"/>
    </row>
    <row r="24" spans="1:23" ht="10.5" customHeight="1" thickBot="1" x14ac:dyDescent="0.45">
      <c r="A24" s="78"/>
      <c r="B24" s="270"/>
      <c r="C24" s="266"/>
      <c r="D24" s="268"/>
      <c r="E24" s="268"/>
      <c r="F24" s="267"/>
      <c r="G24" s="268"/>
      <c r="H24" s="268"/>
      <c r="I24" s="269"/>
      <c r="J24" s="172"/>
      <c r="K24" s="173"/>
      <c r="L24" s="174">
        <f>L23</f>
        <v>110</v>
      </c>
      <c r="M24" s="174">
        <v>220</v>
      </c>
      <c r="N24" s="174">
        <v>275</v>
      </c>
      <c r="O24" s="174">
        <f t="shared" ref="O24:R24" si="8">O23</f>
        <v>110</v>
      </c>
      <c r="P24" s="174">
        <f t="shared" si="8"/>
        <v>55</v>
      </c>
      <c r="Q24" s="174"/>
      <c r="R24" s="174">
        <f t="shared" si="8"/>
        <v>770</v>
      </c>
      <c r="S24" s="193">
        <f>S23</f>
        <v>2263.8000000000002</v>
      </c>
      <c r="T24" s="143"/>
      <c r="U24" s="63"/>
      <c r="V24" s="61"/>
      <c r="W24" s="61"/>
    </row>
    <row r="25" spans="1:23" ht="10.5" customHeight="1" thickBot="1" x14ac:dyDescent="0.45">
      <c r="A25" s="78"/>
      <c r="B25" s="270">
        <v>775553</v>
      </c>
      <c r="C25" s="266">
        <v>4500459054</v>
      </c>
      <c r="D25" s="268"/>
      <c r="E25" s="267">
        <v>44502</v>
      </c>
      <c r="F25" s="267">
        <v>44509</v>
      </c>
      <c r="G25" s="267">
        <v>44557</v>
      </c>
      <c r="H25" s="268" t="s">
        <v>28</v>
      </c>
      <c r="I25" s="269" t="s">
        <v>3</v>
      </c>
      <c r="J25" s="180" t="s">
        <v>47</v>
      </c>
      <c r="K25" s="181">
        <v>2.94</v>
      </c>
      <c r="L25" s="177">
        <v>91</v>
      </c>
      <c r="M25" s="177">
        <v>151</v>
      </c>
      <c r="N25" s="177">
        <v>155</v>
      </c>
      <c r="O25" s="177">
        <v>82</v>
      </c>
      <c r="P25" s="177">
        <v>34</v>
      </c>
      <c r="Q25" s="177">
        <v>13</v>
      </c>
      <c r="R25" s="177">
        <f>SUM(L25:Q25)</f>
        <v>526</v>
      </c>
      <c r="S25" s="192">
        <f>R25*K25</f>
        <v>1546.44</v>
      </c>
      <c r="T25" s="142" t="s">
        <v>7</v>
      </c>
      <c r="U25" s="58"/>
      <c r="V25" s="56"/>
      <c r="W25" s="56"/>
    </row>
    <row r="26" spans="1:23" ht="10.5" customHeight="1" thickBot="1" x14ac:dyDescent="0.45">
      <c r="A26" s="40"/>
      <c r="B26" s="270"/>
      <c r="C26" s="266"/>
      <c r="D26" s="268"/>
      <c r="E26" s="268"/>
      <c r="F26" s="267"/>
      <c r="G26" s="268"/>
      <c r="H26" s="268"/>
      <c r="I26" s="269"/>
      <c r="J26" s="172"/>
      <c r="K26" s="173"/>
      <c r="L26" s="174">
        <f>L25</f>
        <v>91</v>
      </c>
      <c r="M26" s="174">
        <f>M25</f>
        <v>151</v>
      </c>
      <c r="N26" s="174">
        <f>N25</f>
        <v>155</v>
      </c>
      <c r="O26" s="174">
        <f>O25</f>
        <v>82</v>
      </c>
      <c r="P26" s="174">
        <f>P25</f>
        <v>34</v>
      </c>
      <c r="Q26" s="174">
        <v>13</v>
      </c>
      <c r="R26" s="174">
        <f>R25</f>
        <v>526</v>
      </c>
      <c r="S26" s="193">
        <f>S25</f>
        <v>1546.44</v>
      </c>
      <c r="T26" s="143"/>
      <c r="U26" s="63"/>
      <c r="V26" s="61"/>
      <c r="W26" s="61"/>
    </row>
    <row r="27" spans="1:23" ht="10.5" customHeight="1" thickBot="1" x14ac:dyDescent="0.45">
      <c r="A27" s="40"/>
      <c r="B27" s="270">
        <v>775305</v>
      </c>
      <c r="C27" s="266">
        <v>4500459055</v>
      </c>
      <c r="D27" s="268">
        <v>1094</v>
      </c>
      <c r="E27" s="267">
        <v>44502</v>
      </c>
      <c r="F27" s="267">
        <v>44509</v>
      </c>
      <c r="G27" s="267">
        <v>44557</v>
      </c>
      <c r="H27" s="268" t="s">
        <v>28</v>
      </c>
      <c r="I27" s="269" t="s">
        <v>3</v>
      </c>
      <c r="J27" s="180" t="s">
        <v>48</v>
      </c>
      <c r="K27" s="181">
        <v>2.89</v>
      </c>
      <c r="L27" s="182">
        <v>173</v>
      </c>
      <c r="M27" s="182">
        <v>519</v>
      </c>
      <c r="N27" s="182">
        <v>519</v>
      </c>
      <c r="O27" s="182">
        <v>173</v>
      </c>
      <c r="P27" s="182">
        <v>173</v>
      </c>
      <c r="Q27" s="182"/>
      <c r="R27" s="182">
        <f>SUM(L27:P27)</f>
        <v>1557</v>
      </c>
      <c r="S27" s="196">
        <f>R27*K27</f>
        <v>4499.7300000000005</v>
      </c>
      <c r="T27" s="142" t="s">
        <v>43</v>
      </c>
      <c r="U27" s="67" t="s">
        <v>87</v>
      </c>
      <c r="V27" s="65"/>
      <c r="W27" s="65"/>
    </row>
    <row r="28" spans="1:23" ht="10.5" customHeight="1" thickBot="1" x14ac:dyDescent="0.45">
      <c r="A28" s="40"/>
      <c r="B28" s="270"/>
      <c r="C28" s="266"/>
      <c r="D28" s="268"/>
      <c r="E28" s="268"/>
      <c r="F28" s="267"/>
      <c r="G28" s="268"/>
      <c r="H28" s="268"/>
      <c r="I28" s="269"/>
      <c r="J28" s="172"/>
      <c r="K28" s="173"/>
      <c r="L28" s="174">
        <f>L$27</f>
        <v>173</v>
      </c>
      <c r="M28" s="174">
        <f>M$27</f>
        <v>519</v>
      </c>
      <c r="N28" s="174">
        <f>N$27</f>
        <v>519</v>
      </c>
      <c r="O28" s="174">
        <f>O$27</f>
        <v>173</v>
      </c>
      <c r="P28" s="174">
        <f>P$27</f>
        <v>173</v>
      </c>
      <c r="Q28" s="174"/>
      <c r="R28" s="174">
        <f>SUM($L$28:$P$28)</f>
        <v>1557</v>
      </c>
      <c r="S28" s="193">
        <f>S27</f>
        <v>4499.7300000000005</v>
      </c>
      <c r="T28" s="143"/>
      <c r="U28" s="63"/>
      <c r="V28" s="61"/>
      <c r="W28" s="61"/>
    </row>
    <row r="29" spans="1:23" ht="10.5" customHeight="1" thickBot="1" x14ac:dyDescent="0.45">
      <c r="A29" s="40"/>
      <c r="B29" s="270">
        <v>775306</v>
      </c>
      <c r="C29" s="266">
        <v>4500459056</v>
      </c>
      <c r="D29" s="268"/>
      <c r="E29" s="267">
        <v>44502</v>
      </c>
      <c r="F29" s="267">
        <v>44509</v>
      </c>
      <c r="G29" s="267">
        <v>44557</v>
      </c>
      <c r="H29" s="268" t="s">
        <v>28</v>
      </c>
      <c r="I29" s="269" t="s">
        <v>3</v>
      </c>
      <c r="J29" s="180" t="s">
        <v>48</v>
      </c>
      <c r="K29" s="181">
        <v>2.89</v>
      </c>
      <c r="L29" s="177">
        <v>285</v>
      </c>
      <c r="M29" s="177">
        <v>855</v>
      </c>
      <c r="N29" s="177">
        <v>855</v>
      </c>
      <c r="O29" s="177">
        <v>285</v>
      </c>
      <c r="P29" s="177">
        <v>285</v>
      </c>
      <c r="Q29" s="177"/>
      <c r="R29" s="177">
        <f>SUM($L$29:$P$29)</f>
        <v>2565</v>
      </c>
      <c r="S29" s="192">
        <f>R29*K29</f>
        <v>7412.85</v>
      </c>
      <c r="T29" s="142" t="s">
        <v>43</v>
      </c>
      <c r="U29" s="67" t="s">
        <v>87</v>
      </c>
      <c r="V29" s="56"/>
      <c r="W29" s="56"/>
    </row>
    <row r="30" spans="1:23" ht="10.5" customHeight="1" thickBot="1" x14ac:dyDescent="0.45">
      <c r="A30" s="40"/>
      <c r="B30" s="270"/>
      <c r="C30" s="266"/>
      <c r="D30" s="268"/>
      <c r="E30" s="268"/>
      <c r="F30" s="267"/>
      <c r="G30" s="268"/>
      <c r="H30" s="268"/>
      <c r="I30" s="269"/>
      <c r="J30" s="172"/>
      <c r="K30" s="173"/>
      <c r="L30" s="174">
        <f>L29</f>
        <v>285</v>
      </c>
      <c r="M30" s="174">
        <f t="shared" ref="M30:P30" si="9">M29</f>
        <v>855</v>
      </c>
      <c r="N30" s="174">
        <f t="shared" si="9"/>
        <v>855</v>
      </c>
      <c r="O30" s="174">
        <f t="shared" si="9"/>
        <v>285</v>
      </c>
      <c r="P30" s="174">
        <f t="shared" si="9"/>
        <v>285</v>
      </c>
      <c r="Q30" s="174"/>
      <c r="R30" s="174">
        <f t="shared" ref="R30" si="10">R29</f>
        <v>2565</v>
      </c>
      <c r="S30" s="193">
        <f>S29</f>
        <v>7412.85</v>
      </c>
      <c r="T30" s="143"/>
      <c r="U30" s="63"/>
      <c r="V30" s="61"/>
      <c r="W30" s="61"/>
    </row>
    <row r="31" spans="1:23" ht="10.5" customHeight="1" thickBot="1" x14ac:dyDescent="0.45">
      <c r="A31" s="40"/>
      <c r="B31" s="270">
        <v>775307</v>
      </c>
      <c r="C31" s="266">
        <v>4500459057</v>
      </c>
      <c r="D31" s="268"/>
      <c r="E31" s="267">
        <v>44502</v>
      </c>
      <c r="F31" s="267">
        <v>44509</v>
      </c>
      <c r="G31" s="267">
        <v>44557</v>
      </c>
      <c r="H31" s="268" t="s">
        <v>28</v>
      </c>
      <c r="I31" s="269" t="s">
        <v>3</v>
      </c>
      <c r="J31" s="180" t="s">
        <v>48</v>
      </c>
      <c r="K31" s="181">
        <v>2.89</v>
      </c>
      <c r="L31" s="177">
        <v>83</v>
      </c>
      <c r="M31" s="177">
        <v>138</v>
      </c>
      <c r="N31" s="177">
        <v>141</v>
      </c>
      <c r="O31" s="177">
        <v>75</v>
      </c>
      <c r="P31" s="177">
        <v>31</v>
      </c>
      <c r="Q31" s="177">
        <v>12</v>
      </c>
      <c r="R31" s="177">
        <f>SUM(L31:Q31)</f>
        <v>480</v>
      </c>
      <c r="S31" s="192">
        <f>R31*K31</f>
        <v>1387.2</v>
      </c>
      <c r="T31" s="142" t="s">
        <v>7</v>
      </c>
      <c r="U31" s="58"/>
      <c r="V31" s="56"/>
      <c r="W31" s="56"/>
    </row>
    <row r="32" spans="1:23" ht="10.5" customHeight="1" thickBot="1" x14ac:dyDescent="0.45">
      <c r="A32" s="40"/>
      <c r="B32" s="270"/>
      <c r="C32" s="266"/>
      <c r="D32" s="268"/>
      <c r="E32" s="268"/>
      <c r="F32" s="267"/>
      <c r="G32" s="268"/>
      <c r="H32" s="268"/>
      <c r="I32" s="269"/>
      <c r="J32" s="172"/>
      <c r="K32" s="173"/>
      <c r="L32" s="174">
        <f t="shared" ref="L32:R32" si="11">SUM(L31:L31)</f>
        <v>83</v>
      </c>
      <c r="M32" s="174">
        <f t="shared" si="11"/>
        <v>138</v>
      </c>
      <c r="N32" s="174">
        <f t="shared" si="11"/>
        <v>141</v>
      </c>
      <c r="O32" s="174">
        <f t="shared" si="11"/>
        <v>75</v>
      </c>
      <c r="P32" s="174">
        <f t="shared" si="11"/>
        <v>31</v>
      </c>
      <c r="Q32" s="174">
        <f t="shared" si="11"/>
        <v>12</v>
      </c>
      <c r="R32" s="174">
        <f t="shared" si="11"/>
        <v>480</v>
      </c>
      <c r="S32" s="193">
        <f>S31</f>
        <v>1387.2</v>
      </c>
      <c r="T32" s="143"/>
      <c r="U32" s="63"/>
      <c r="V32" s="61"/>
      <c r="W32" s="61"/>
    </row>
    <row r="33" spans="1:23" ht="10.5" customHeight="1" thickBot="1" x14ac:dyDescent="0.45">
      <c r="A33" s="40"/>
      <c r="B33" s="272">
        <v>775804</v>
      </c>
      <c r="C33" s="273">
        <v>4500459131</v>
      </c>
      <c r="D33" s="268">
        <v>1182</v>
      </c>
      <c r="E33" s="267">
        <v>44589</v>
      </c>
      <c r="F33" s="267">
        <v>44596</v>
      </c>
      <c r="G33" s="267">
        <v>44655</v>
      </c>
      <c r="H33" s="268" t="s">
        <v>28</v>
      </c>
      <c r="I33" s="269" t="s">
        <v>3</v>
      </c>
      <c r="J33" s="180" t="s">
        <v>49</v>
      </c>
      <c r="K33" s="181">
        <v>2.94</v>
      </c>
      <c r="L33" s="177">
        <v>44</v>
      </c>
      <c r="M33" s="177">
        <v>72</v>
      </c>
      <c r="N33" s="177">
        <v>26</v>
      </c>
      <c r="O33" s="177">
        <v>63</v>
      </c>
      <c r="P33" s="177"/>
      <c r="Q33" s="177"/>
      <c r="R33" s="177">
        <f>SUM(L33:P33)</f>
        <v>205</v>
      </c>
      <c r="S33" s="192">
        <f>R33*K33</f>
        <v>602.70000000000005</v>
      </c>
      <c r="T33" s="142" t="s">
        <v>42</v>
      </c>
      <c r="U33" s="58"/>
      <c r="V33" s="56"/>
      <c r="W33" s="56"/>
    </row>
    <row r="34" spans="1:23" ht="10.5" customHeight="1" thickBot="1" x14ac:dyDescent="0.45">
      <c r="A34" s="40"/>
      <c r="B34" s="272"/>
      <c r="C34" s="273"/>
      <c r="D34" s="268"/>
      <c r="E34" s="268"/>
      <c r="F34" s="267"/>
      <c r="G34" s="268"/>
      <c r="H34" s="268"/>
      <c r="I34" s="269"/>
      <c r="J34" s="172"/>
      <c r="K34" s="173"/>
      <c r="L34" s="174">
        <f t="shared" ref="L34:R34" si="12">SUM(L33:L33)</f>
        <v>44</v>
      </c>
      <c r="M34" s="174">
        <f t="shared" si="12"/>
        <v>72</v>
      </c>
      <c r="N34" s="174">
        <f t="shared" si="12"/>
        <v>26</v>
      </c>
      <c r="O34" s="174">
        <f t="shared" si="12"/>
        <v>63</v>
      </c>
      <c r="P34" s="174">
        <f t="shared" si="12"/>
        <v>0</v>
      </c>
      <c r="Q34" s="174"/>
      <c r="R34" s="174">
        <f t="shared" si="12"/>
        <v>205</v>
      </c>
      <c r="S34" s="193">
        <f>S33</f>
        <v>602.70000000000005</v>
      </c>
      <c r="T34" s="143"/>
      <c r="U34" s="63"/>
      <c r="V34" s="61"/>
      <c r="W34" s="61"/>
    </row>
    <row r="35" spans="1:23" ht="10.5" customHeight="1" thickBot="1" x14ac:dyDescent="0.45">
      <c r="A35" s="79"/>
      <c r="B35" s="272">
        <v>775805</v>
      </c>
      <c r="C35" s="273">
        <v>4500459132</v>
      </c>
      <c r="D35" s="268"/>
      <c r="E35" s="267">
        <v>44589</v>
      </c>
      <c r="F35" s="267">
        <v>44596</v>
      </c>
      <c r="G35" s="267">
        <v>44655</v>
      </c>
      <c r="H35" s="268" t="s">
        <v>28</v>
      </c>
      <c r="I35" s="269" t="s">
        <v>3</v>
      </c>
      <c r="J35" s="180" t="s">
        <v>49</v>
      </c>
      <c r="K35" s="181">
        <v>2.94</v>
      </c>
      <c r="L35" s="177">
        <v>165</v>
      </c>
      <c r="M35" s="177">
        <v>330</v>
      </c>
      <c r="N35" s="177">
        <v>495</v>
      </c>
      <c r="O35" s="177">
        <v>165</v>
      </c>
      <c r="P35" s="177">
        <v>165</v>
      </c>
      <c r="Q35" s="177"/>
      <c r="R35" s="177">
        <f>SUM(L35:Q35)</f>
        <v>1320</v>
      </c>
      <c r="S35" s="192">
        <f>R35*K35</f>
        <v>3880.7999999999997</v>
      </c>
      <c r="T35" s="142" t="s">
        <v>43</v>
      </c>
      <c r="U35" s="58" t="s">
        <v>79</v>
      </c>
      <c r="V35" s="56"/>
      <c r="W35" s="56"/>
    </row>
    <row r="36" spans="1:23" ht="10.5" customHeight="1" thickBot="1" x14ac:dyDescent="0.45">
      <c r="A36" s="79"/>
      <c r="B36" s="272"/>
      <c r="C36" s="273"/>
      <c r="D36" s="268"/>
      <c r="E36" s="268"/>
      <c r="F36" s="267"/>
      <c r="G36" s="268"/>
      <c r="H36" s="268"/>
      <c r="I36" s="269"/>
      <c r="J36" s="172"/>
      <c r="K36" s="173"/>
      <c r="L36" s="174">
        <f>L35</f>
        <v>165</v>
      </c>
      <c r="M36" s="174">
        <f t="shared" ref="M36:R36" si="13">M35</f>
        <v>330</v>
      </c>
      <c r="N36" s="174">
        <f t="shared" si="13"/>
        <v>495</v>
      </c>
      <c r="O36" s="174">
        <f t="shared" si="13"/>
        <v>165</v>
      </c>
      <c r="P36" s="174">
        <f t="shared" si="13"/>
        <v>165</v>
      </c>
      <c r="Q36" s="174"/>
      <c r="R36" s="174">
        <f t="shared" si="13"/>
        <v>1320</v>
      </c>
      <c r="S36" s="193">
        <f>S35</f>
        <v>3880.7999999999997</v>
      </c>
      <c r="T36" s="143"/>
      <c r="U36" s="63"/>
      <c r="V36" s="61"/>
      <c r="W36" s="61"/>
    </row>
    <row r="37" spans="1:23" ht="10.5" customHeight="1" thickBot="1" x14ac:dyDescent="0.45">
      <c r="A37" s="79"/>
      <c r="B37" s="270">
        <v>775806</v>
      </c>
      <c r="C37" s="266">
        <v>4500459133</v>
      </c>
      <c r="D37" s="268"/>
      <c r="E37" s="267">
        <v>44589</v>
      </c>
      <c r="F37" s="267">
        <v>44596</v>
      </c>
      <c r="G37" s="267">
        <v>44655</v>
      </c>
      <c r="H37" s="268" t="s">
        <v>28</v>
      </c>
      <c r="I37" s="269" t="s">
        <v>3</v>
      </c>
      <c r="J37" s="180" t="s">
        <v>49</v>
      </c>
      <c r="K37" s="181">
        <v>2.94</v>
      </c>
      <c r="L37" s="177">
        <v>307</v>
      </c>
      <c r="M37" s="177">
        <v>467</v>
      </c>
      <c r="N37" s="177">
        <v>278</v>
      </c>
      <c r="O37" s="177">
        <v>258</v>
      </c>
      <c r="P37" s="177">
        <v>1</v>
      </c>
      <c r="Q37" s="177"/>
      <c r="R37" s="177">
        <f>SUM(L37:P37)</f>
        <v>1311</v>
      </c>
      <c r="S37" s="192">
        <f>R37*K37</f>
        <v>3854.34</v>
      </c>
      <c r="T37" s="142" t="s">
        <v>42</v>
      </c>
      <c r="U37" s="58"/>
      <c r="V37" s="56"/>
      <c r="W37" s="56"/>
    </row>
    <row r="38" spans="1:23" ht="10.5" customHeight="1" thickBot="1" x14ac:dyDescent="0.45">
      <c r="A38" s="79"/>
      <c r="B38" s="270"/>
      <c r="C38" s="266"/>
      <c r="D38" s="268"/>
      <c r="E38" s="268"/>
      <c r="F38" s="267"/>
      <c r="G38" s="268"/>
      <c r="H38" s="268"/>
      <c r="I38" s="269"/>
      <c r="J38" s="172"/>
      <c r="K38" s="173"/>
      <c r="L38" s="174">
        <f>L37</f>
        <v>307</v>
      </c>
      <c r="M38" s="174">
        <f t="shared" ref="M38:P38" si="14">M37</f>
        <v>467</v>
      </c>
      <c r="N38" s="174">
        <f t="shared" si="14"/>
        <v>278</v>
      </c>
      <c r="O38" s="174">
        <f t="shared" si="14"/>
        <v>258</v>
      </c>
      <c r="P38" s="174">
        <f t="shared" si="14"/>
        <v>1</v>
      </c>
      <c r="Q38" s="174"/>
      <c r="R38" s="174">
        <f t="shared" ref="R38" si="15">R37</f>
        <v>1311</v>
      </c>
      <c r="S38" s="193">
        <f>S37</f>
        <v>3854.34</v>
      </c>
      <c r="T38" s="143"/>
      <c r="U38" s="63"/>
      <c r="V38" s="61"/>
      <c r="W38" s="61"/>
    </row>
    <row r="39" spans="1:23" ht="10.5" customHeight="1" thickBot="1" x14ac:dyDescent="0.45">
      <c r="A39" s="79"/>
      <c r="B39" s="272">
        <v>775808</v>
      </c>
      <c r="C39" s="266">
        <v>4500459135</v>
      </c>
      <c r="D39" s="268"/>
      <c r="E39" s="267">
        <v>44589</v>
      </c>
      <c r="F39" s="267">
        <v>44596</v>
      </c>
      <c r="G39" s="267">
        <v>44655</v>
      </c>
      <c r="H39" s="268" t="s">
        <v>28</v>
      </c>
      <c r="I39" s="269" t="s">
        <v>3</v>
      </c>
      <c r="J39" s="180" t="s">
        <v>49</v>
      </c>
      <c r="K39" s="181">
        <v>2.94</v>
      </c>
      <c r="L39" s="177">
        <v>99</v>
      </c>
      <c r="M39" s="177">
        <v>169</v>
      </c>
      <c r="N39" s="177">
        <v>140</v>
      </c>
      <c r="O39" s="177">
        <v>52</v>
      </c>
      <c r="P39" s="177">
        <v>16</v>
      </c>
      <c r="Q39" s="177"/>
      <c r="R39" s="177">
        <f>SUM(L39:P39)</f>
        <v>476</v>
      </c>
      <c r="S39" s="192">
        <f>R39*K39</f>
        <v>1399.44</v>
      </c>
      <c r="T39" s="142" t="s">
        <v>7</v>
      </c>
      <c r="U39" s="58"/>
      <c r="V39" s="56"/>
      <c r="W39" s="56"/>
    </row>
    <row r="40" spans="1:23" ht="10.5" customHeight="1" thickBot="1" x14ac:dyDescent="0.45">
      <c r="A40" s="79"/>
      <c r="B40" s="272"/>
      <c r="C40" s="266"/>
      <c r="D40" s="268"/>
      <c r="E40" s="268"/>
      <c r="F40" s="267"/>
      <c r="G40" s="268"/>
      <c r="H40" s="268"/>
      <c r="I40" s="269"/>
      <c r="J40" s="172"/>
      <c r="K40" s="173"/>
      <c r="L40" s="174">
        <f>L39</f>
        <v>99</v>
      </c>
      <c r="M40" s="174">
        <f t="shared" ref="M40:O40" si="16">M39</f>
        <v>169</v>
      </c>
      <c r="N40" s="174">
        <f t="shared" si="16"/>
        <v>140</v>
      </c>
      <c r="O40" s="174">
        <f t="shared" si="16"/>
        <v>52</v>
      </c>
      <c r="P40" s="174">
        <f>P39</f>
        <v>16</v>
      </c>
      <c r="Q40" s="174"/>
      <c r="R40" s="174">
        <f t="shared" ref="R40" si="17">R39</f>
        <v>476</v>
      </c>
      <c r="S40" s="193">
        <f>S39</f>
        <v>1399.44</v>
      </c>
      <c r="T40" s="143"/>
      <c r="U40" s="63"/>
      <c r="V40" s="61"/>
      <c r="W40" s="61"/>
    </row>
    <row r="41" spans="1:23" ht="10.5" customHeight="1" thickBot="1" x14ac:dyDescent="0.45">
      <c r="A41" s="79"/>
      <c r="B41" s="272">
        <v>775807</v>
      </c>
      <c r="C41" s="266">
        <v>4500459134</v>
      </c>
      <c r="D41" s="268"/>
      <c r="E41" s="267">
        <v>44589</v>
      </c>
      <c r="F41" s="267">
        <v>44596</v>
      </c>
      <c r="G41" s="267">
        <v>44655</v>
      </c>
      <c r="H41" s="268" t="s">
        <v>28</v>
      </c>
      <c r="I41" s="269" t="s">
        <v>3</v>
      </c>
      <c r="J41" s="180" t="s">
        <v>49</v>
      </c>
      <c r="K41" s="181">
        <v>2.94</v>
      </c>
      <c r="L41" s="177">
        <v>278</v>
      </c>
      <c r="M41" s="177">
        <v>556</v>
      </c>
      <c r="N41" s="177">
        <v>834</v>
      </c>
      <c r="O41" s="177">
        <v>278</v>
      </c>
      <c r="P41" s="177">
        <v>278</v>
      </c>
      <c r="Q41" s="177"/>
      <c r="R41" s="177">
        <f>SUM(L41:Q41)</f>
        <v>2224</v>
      </c>
      <c r="S41" s="192">
        <f>R41*K41</f>
        <v>6538.5599999999995</v>
      </c>
      <c r="T41" s="142" t="s">
        <v>43</v>
      </c>
      <c r="U41" s="58" t="s">
        <v>79</v>
      </c>
      <c r="V41" s="56"/>
      <c r="W41" s="56"/>
    </row>
    <row r="42" spans="1:23" ht="10.5" customHeight="1" thickBot="1" x14ac:dyDescent="0.45">
      <c r="A42" s="79"/>
      <c r="B42" s="272"/>
      <c r="C42" s="266"/>
      <c r="D42" s="268"/>
      <c r="E42" s="268"/>
      <c r="F42" s="267"/>
      <c r="G42" s="268"/>
      <c r="H42" s="268"/>
      <c r="I42" s="269"/>
      <c r="J42" s="172"/>
      <c r="K42" s="173"/>
      <c r="L42" s="174">
        <f>SUM(L41:L41)</f>
        <v>278</v>
      </c>
      <c r="M42" s="174">
        <f>SUM(M41:M41)</f>
        <v>556</v>
      </c>
      <c r="N42" s="174">
        <f>SUM(N41:N41)</f>
        <v>834</v>
      </c>
      <c r="O42" s="174">
        <f>SUM(O41:O41)</f>
        <v>278</v>
      </c>
      <c r="P42" s="174">
        <f>SUM(P41:P41)</f>
        <v>278</v>
      </c>
      <c r="Q42" s="174"/>
      <c r="R42" s="174">
        <f>SUM(R41:R41)</f>
        <v>2224</v>
      </c>
      <c r="S42" s="193">
        <f>S41</f>
        <v>6538.5599999999995</v>
      </c>
      <c r="T42" s="143"/>
      <c r="U42" s="63"/>
      <c r="V42" s="61"/>
      <c r="W42" s="61"/>
    </row>
    <row r="43" spans="1:23" ht="16.5" customHeight="1" thickBot="1" x14ac:dyDescent="0.45">
      <c r="A43" s="79"/>
      <c r="B43" s="263" t="s">
        <v>0</v>
      </c>
      <c r="C43" s="264"/>
      <c r="D43" s="264"/>
      <c r="E43" s="264"/>
      <c r="F43" s="264"/>
      <c r="G43" s="264"/>
      <c r="H43" s="264"/>
      <c r="I43" s="264"/>
      <c r="J43" s="138" t="s">
        <v>46</v>
      </c>
      <c r="K43" s="139"/>
      <c r="L43" s="140">
        <f>SUM(L5:L16)/2</f>
        <v>1271</v>
      </c>
      <c r="M43" s="140">
        <f>SUM(M5:M16)/2</f>
        <v>2372</v>
      </c>
      <c r="N43" s="140">
        <f t="shared" ref="N43:Q43" si="18">SUM(N5:N16)/2</f>
        <v>2636</v>
      </c>
      <c r="O43" s="140">
        <f t="shared" si="18"/>
        <v>995</v>
      </c>
      <c r="P43" s="140">
        <f t="shared" si="18"/>
        <v>606</v>
      </c>
      <c r="Q43" s="140">
        <f t="shared" si="18"/>
        <v>15</v>
      </c>
      <c r="R43" s="140">
        <f>SUM(L43:Q43)</f>
        <v>7895</v>
      </c>
      <c r="S43" s="141">
        <f>SUM(S6,S8,S10,S12,S14,S16)</f>
        <v>21632.300000000003</v>
      </c>
      <c r="T43" s="82"/>
      <c r="U43" s="82"/>
      <c r="V43" s="82"/>
      <c r="W43" s="82"/>
    </row>
    <row r="44" spans="1:23" ht="16.5" customHeight="1" thickBot="1" x14ac:dyDescent="0.45">
      <c r="A44" s="79"/>
      <c r="B44" s="263"/>
      <c r="C44" s="264"/>
      <c r="D44" s="264"/>
      <c r="E44" s="264"/>
      <c r="F44" s="264"/>
      <c r="G44" s="264"/>
      <c r="H44" s="264"/>
      <c r="I44" s="264"/>
      <c r="J44" s="72" t="s">
        <v>47</v>
      </c>
      <c r="K44" s="73"/>
      <c r="L44" s="74">
        <f>SUM(L17:L26)/2</f>
        <v>384</v>
      </c>
      <c r="M44" s="74">
        <f>SUM(M17:M26)/2</f>
        <v>678</v>
      </c>
      <c r="N44" s="74">
        <f t="shared" ref="N44:Q44" si="19">SUM(N17:N26)/2</f>
        <v>767</v>
      </c>
      <c r="O44" s="74">
        <f t="shared" si="19"/>
        <v>321</v>
      </c>
      <c r="P44" s="74">
        <f t="shared" si="19"/>
        <v>144</v>
      </c>
      <c r="Q44" s="74">
        <f t="shared" si="19"/>
        <v>13</v>
      </c>
      <c r="R44" s="74">
        <f t="shared" ref="R44:R46" si="20">SUM(L44:Q44)</f>
        <v>2307</v>
      </c>
      <c r="S44" s="75">
        <f>SUM(S18,S20,S22,S24,S26)</f>
        <v>6782.58</v>
      </c>
      <c r="T44" s="82"/>
      <c r="U44" s="82"/>
      <c r="V44" s="82"/>
      <c r="W44" s="82"/>
    </row>
    <row r="45" spans="1:23" ht="16.5" customHeight="1" thickBot="1" x14ac:dyDescent="0.45">
      <c r="A45" s="79"/>
      <c r="B45" s="263"/>
      <c r="C45" s="264"/>
      <c r="D45" s="264"/>
      <c r="E45" s="264"/>
      <c r="F45" s="264"/>
      <c r="G45" s="264"/>
      <c r="H45" s="264"/>
      <c r="I45" s="264"/>
      <c r="J45" s="72" t="s">
        <v>48</v>
      </c>
      <c r="K45" s="73"/>
      <c r="L45" s="74">
        <f>SUM(L27:L32)/2</f>
        <v>541</v>
      </c>
      <c r="M45" s="74">
        <f>SUM(M27:M32)/2</f>
        <v>1512</v>
      </c>
      <c r="N45" s="74">
        <f t="shared" ref="N45:Q45" si="21">SUM(N27:N32)/2</f>
        <v>1515</v>
      </c>
      <c r="O45" s="74">
        <f t="shared" si="21"/>
        <v>533</v>
      </c>
      <c r="P45" s="74">
        <f t="shared" si="21"/>
        <v>489</v>
      </c>
      <c r="Q45" s="74">
        <f t="shared" si="21"/>
        <v>12</v>
      </c>
      <c r="R45" s="74">
        <f t="shared" si="20"/>
        <v>4602</v>
      </c>
      <c r="S45" s="75">
        <f>SUM(S28,S30,S32)</f>
        <v>13299.780000000002</v>
      </c>
      <c r="T45" s="82"/>
      <c r="U45" s="82"/>
      <c r="V45" s="82"/>
      <c r="W45" s="82"/>
    </row>
    <row r="46" spans="1:23" ht="16.5" customHeight="1" thickBot="1" x14ac:dyDescent="0.45">
      <c r="A46" s="79"/>
      <c r="B46" s="263"/>
      <c r="C46" s="264"/>
      <c r="D46" s="264"/>
      <c r="E46" s="264"/>
      <c r="F46" s="264"/>
      <c r="G46" s="264"/>
      <c r="H46" s="264"/>
      <c r="I46" s="264"/>
      <c r="J46" s="72" t="s">
        <v>49</v>
      </c>
      <c r="K46" s="73"/>
      <c r="L46" s="74">
        <f>SUM(L33:L42)/2</f>
        <v>893</v>
      </c>
      <c r="M46" s="74">
        <f>SUM(M33:M42)/2</f>
        <v>1594</v>
      </c>
      <c r="N46" s="74">
        <f t="shared" ref="N46:P46" si="22">SUM(N33:N42)/2</f>
        <v>1773</v>
      </c>
      <c r="O46" s="74">
        <f t="shared" si="22"/>
        <v>816</v>
      </c>
      <c r="P46" s="74">
        <f t="shared" si="22"/>
        <v>460</v>
      </c>
      <c r="Q46" s="74"/>
      <c r="R46" s="74">
        <f t="shared" si="20"/>
        <v>5536</v>
      </c>
      <c r="S46" s="75">
        <f>SUM(S34,S36,S38,S40,S42)</f>
        <v>16275.84</v>
      </c>
      <c r="T46" s="82"/>
      <c r="U46" s="82"/>
      <c r="V46" s="82"/>
      <c r="W46" s="82"/>
    </row>
    <row r="47" spans="1:23" ht="16.5" customHeight="1" thickBot="1" x14ac:dyDescent="0.45">
      <c r="A47" s="80"/>
      <c r="B47" s="263"/>
      <c r="C47" s="264"/>
      <c r="D47" s="264"/>
      <c r="E47" s="264"/>
      <c r="F47" s="264"/>
      <c r="G47" s="264"/>
      <c r="H47" s="264"/>
      <c r="I47" s="264"/>
      <c r="J47" s="72"/>
      <c r="K47" s="73"/>
      <c r="L47" s="76">
        <f>SUM(L43:L46)</f>
        <v>3089</v>
      </c>
      <c r="M47" s="76">
        <f>SUM(M43:M46)</f>
        <v>6156</v>
      </c>
      <c r="N47" s="76">
        <f t="shared" ref="N47:Q47" si="23">SUM(N43:N46)</f>
        <v>6691</v>
      </c>
      <c r="O47" s="76">
        <f t="shared" si="23"/>
        <v>2665</v>
      </c>
      <c r="P47" s="76">
        <f t="shared" si="23"/>
        <v>1699</v>
      </c>
      <c r="Q47" s="76">
        <f t="shared" si="23"/>
        <v>40</v>
      </c>
      <c r="R47" s="76">
        <f>SUM(L47:Q47)</f>
        <v>20340</v>
      </c>
      <c r="S47" s="77">
        <f>SUM(S43:S46)</f>
        <v>57990.5</v>
      </c>
      <c r="T47" s="82"/>
      <c r="U47" s="82"/>
      <c r="V47" s="82"/>
      <c r="W47" s="82"/>
    </row>
  </sheetData>
  <mergeCells count="156">
    <mergeCell ref="B43:I47"/>
    <mergeCell ref="V2:W2"/>
    <mergeCell ref="B41:B42"/>
    <mergeCell ref="C41:C42"/>
    <mergeCell ref="E41:E42"/>
    <mergeCell ref="F41:F42"/>
    <mergeCell ref="G41:G42"/>
    <mergeCell ref="H41:H42"/>
    <mergeCell ref="I37:I38"/>
    <mergeCell ref="B39:B40"/>
    <mergeCell ref="C39:C40"/>
    <mergeCell ref="E39:E40"/>
    <mergeCell ref="F39:F40"/>
    <mergeCell ref="G39:G40"/>
    <mergeCell ref="H39:H40"/>
    <mergeCell ref="I39:I40"/>
    <mergeCell ref="B37:B38"/>
    <mergeCell ref="C37:C38"/>
    <mergeCell ref="E37:E38"/>
    <mergeCell ref="F37:F38"/>
    <mergeCell ref="G37:G38"/>
    <mergeCell ref="H37:H38"/>
    <mergeCell ref="C35:C36"/>
    <mergeCell ref="I35:I36"/>
    <mergeCell ref="I31:I32"/>
    <mergeCell ref="B33:B34"/>
    <mergeCell ref="C33:C34"/>
    <mergeCell ref="D33:D42"/>
    <mergeCell ref="E33:E34"/>
    <mergeCell ref="F33:F34"/>
    <mergeCell ref="G33:G34"/>
    <mergeCell ref="H33:H34"/>
    <mergeCell ref="I33:I34"/>
    <mergeCell ref="B35:B36"/>
    <mergeCell ref="B31:B32"/>
    <mergeCell ref="C31:C32"/>
    <mergeCell ref="E31:E32"/>
    <mergeCell ref="F31:F32"/>
    <mergeCell ref="G31:G32"/>
    <mergeCell ref="H31:H32"/>
    <mergeCell ref="I41:I42"/>
    <mergeCell ref="B25:B26"/>
    <mergeCell ref="C25:C26"/>
    <mergeCell ref="E25:E26"/>
    <mergeCell ref="F25:F26"/>
    <mergeCell ref="G25:G26"/>
    <mergeCell ref="H25:H26"/>
    <mergeCell ref="E35:E36"/>
    <mergeCell ref="F35:F36"/>
    <mergeCell ref="G35:G36"/>
    <mergeCell ref="H35:H36"/>
    <mergeCell ref="H23:H24"/>
    <mergeCell ref="I23:I24"/>
    <mergeCell ref="B21:B22"/>
    <mergeCell ref="C21:C22"/>
    <mergeCell ref="E21:E22"/>
    <mergeCell ref="F21:F22"/>
    <mergeCell ref="G21:G22"/>
    <mergeCell ref="H21:H22"/>
    <mergeCell ref="C29:C30"/>
    <mergeCell ref="E29:E30"/>
    <mergeCell ref="F29:F30"/>
    <mergeCell ref="G29:G30"/>
    <mergeCell ref="H29:H30"/>
    <mergeCell ref="I29:I30"/>
    <mergeCell ref="I25:I26"/>
    <mergeCell ref="B27:B28"/>
    <mergeCell ref="C27:C28"/>
    <mergeCell ref="D27:D32"/>
    <mergeCell ref="E27:E28"/>
    <mergeCell ref="F27:F28"/>
    <mergeCell ref="G27:G28"/>
    <mergeCell ref="H27:H28"/>
    <mergeCell ref="I27:I28"/>
    <mergeCell ref="B29:B30"/>
    <mergeCell ref="H19:H20"/>
    <mergeCell ref="I19:I20"/>
    <mergeCell ref="I15:I16"/>
    <mergeCell ref="B17:B18"/>
    <mergeCell ref="C17:C18"/>
    <mergeCell ref="D17:D26"/>
    <mergeCell ref="E17:E18"/>
    <mergeCell ref="F17:F18"/>
    <mergeCell ref="G17:G18"/>
    <mergeCell ref="H17:H18"/>
    <mergeCell ref="I17:I18"/>
    <mergeCell ref="B19:B20"/>
    <mergeCell ref="B15:B16"/>
    <mergeCell ref="C15:C16"/>
    <mergeCell ref="E15:E16"/>
    <mergeCell ref="F15:F16"/>
    <mergeCell ref="G15:G16"/>
    <mergeCell ref="H15:H16"/>
    <mergeCell ref="I21:I22"/>
    <mergeCell ref="B23:B24"/>
    <mergeCell ref="C23:C24"/>
    <mergeCell ref="E23:E24"/>
    <mergeCell ref="F23:F24"/>
    <mergeCell ref="G23:G24"/>
    <mergeCell ref="F13:F14"/>
    <mergeCell ref="G13:G14"/>
    <mergeCell ref="H13:H14"/>
    <mergeCell ref="I13:I14"/>
    <mergeCell ref="I9:I10"/>
    <mergeCell ref="A11:A19"/>
    <mergeCell ref="B11:B12"/>
    <mergeCell ref="C11:C12"/>
    <mergeCell ref="E11:E12"/>
    <mergeCell ref="F11:F12"/>
    <mergeCell ref="G11:G12"/>
    <mergeCell ref="H11:H12"/>
    <mergeCell ref="I11:I12"/>
    <mergeCell ref="B13:B14"/>
    <mergeCell ref="B9:B10"/>
    <mergeCell ref="C9:C10"/>
    <mergeCell ref="E9:E10"/>
    <mergeCell ref="F9:F10"/>
    <mergeCell ref="G9:G10"/>
    <mergeCell ref="H9:H10"/>
    <mergeCell ref="C19:C20"/>
    <mergeCell ref="E19:E20"/>
    <mergeCell ref="F19:F20"/>
    <mergeCell ref="G19:G20"/>
    <mergeCell ref="C7:C8"/>
    <mergeCell ref="E7:E8"/>
    <mergeCell ref="F7:F8"/>
    <mergeCell ref="G7:G8"/>
    <mergeCell ref="H7:H8"/>
    <mergeCell ref="I7:I8"/>
    <mergeCell ref="W3:W4"/>
    <mergeCell ref="B5:B6"/>
    <mergeCell ref="C5:C6"/>
    <mergeCell ref="D5:D16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C13:C14"/>
    <mergeCell ref="E13:E14"/>
    <mergeCell ref="A1:W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1C3F-10E6-48CD-AF14-4288F23E6816}">
  <sheetPr>
    <pageSetUpPr fitToPage="1"/>
  </sheetPr>
  <dimension ref="A1:W49"/>
  <sheetViews>
    <sheetView showGridLines="0" topLeftCell="F1" zoomScaleNormal="100" workbookViewId="0">
      <selection activeCell="V54" sqref="V54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7.296875" style="37" customWidth="1"/>
    <col min="4" max="4" width="5.8984375" style="2" customWidth="1"/>
    <col min="5" max="6" width="13.69921875" style="2" customWidth="1"/>
    <col min="7" max="7" width="8.69921875" style="2" bestFit="1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4.19921875" style="51" customWidth="1"/>
    <col min="20" max="20" width="12.09765625" style="2" customWidth="1"/>
    <col min="21" max="21" width="10.09765625" style="2" customWidth="1"/>
    <col min="22" max="23" width="9" style="2" customWidth="1"/>
    <col min="24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1" t="s">
        <v>100</v>
      </c>
      <c r="W2" s="241"/>
    </row>
    <row r="3" spans="1:23" ht="10.5" customHeight="1" thickBot="1" x14ac:dyDescent="0.45">
      <c r="A3" s="226" t="s">
        <v>25</v>
      </c>
      <c r="B3" s="252" t="s">
        <v>61</v>
      </c>
      <c r="C3" s="254" t="s">
        <v>60</v>
      </c>
      <c r="D3" s="254" t="s">
        <v>24</v>
      </c>
      <c r="E3" s="254" t="s">
        <v>72</v>
      </c>
      <c r="F3" s="254" t="s">
        <v>73</v>
      </c>
      <c r="G3" s="254" t="s">
        <v>74</v>
      </c>
      <c r="H3" s="254" t="s">
        <v>23</v>
      </c>
      <c r="I3" s="254" t="s">
        <v>22</v>
      </c>
      <c r="J3" s="254" t="s">
        <v>21</v>
      </c>
      <c r="K3" s="254" t="s">
        <v>20</v>
      </c>
      <c r="L3" s="254" t="s">
        <v>19</v>
      </c>
      <c r="M3" s="254"/>
      <c r="N3" s="254"/>
      <c r="O3" s="254"/>
      <c r="P3" s="254"/>
      <c r="Q3" s="254"/>
      <c r="R3" s="254"/>
      <c r="S3" s="254"/>
      <c r="T3" s="254" t="s">
        <v>18</v>
      </c>
      <c r="U3" s="254"/>
      <c r="V3" s="254" t="s">
        <v>17</v>
      </c>
      <c r="W3" s="254" t="s">
        <v>16</v>
      </c>
    </row>
    <row r="4" spans="1:23" ht="10.5" customHeight="1" thickBot="1" x14ac:dyDescent="0.45">
      <c r="A4" s="226"/>
      <c r="B4" s="252"/>
      <c r="C4" s="254"/>
      <c r="D4" s="254"/>
      <c r="E4" s="254"/>
      <c r="F4" s="254"/>
      <c r="G4" s="254"/>
      <c r="H4" s="254"/>
      <c r="I4" s="254"/>
      <c r="J4" s="254"/>
      <c r="K4" s="254"/>
      <c r="L4" s="52" t="s">
        <v>15</v>
      </c>
      <c r="M4" s="52" t="s">
        <v>14</v>
      </c>
      <c r="N4" s="52" t="s">
        <v>13</v>
      </c>
      <c r="O4" s="52" t="s">
        <v>12</v>
      </c>
      <c r="P4" s="52" t="s">
        <v>11</v>
      </c>
      <c r="Q4" s="52" t="s">
        <v>36</v>
      </c>
      <c r="R4" s="52" t="s">
        <v>10</v>
      </c>
      <c r="S4" s="53" t="s">
        <v>63</v>
      </c>
      <c r="T4" s="52" t="s">
        <v>9</v>
      </c>
      <c r="U4" s="52" t="s">
        <v>8</v>
      </c>
      <c r="V4" s="254"/>
      <c r="W4" s="254"/>
    </row>
    <row r="5" spans="1:23" ht="10.5" customHeight="1" thickBot="1" x14ac:dyDescent="0.45">
      <c r="A5" s="23"/>
      <c r="B5" s="270">
        <v>775396</v>
      </c>
      <c r="C5" s="266">
        <v>4500459068</v>
      </c>
      <c r="D5" s="268">
        <v>1115</v>
      </c>
      <c r="E5" s="267">
        <v>44520</v>
      </c>
      <c r="F5" s="267">
        <v>44527</v>
      </c>
      <c r="G5" s="267">
        <v>44562</v>
      </c>
      <c r="H5" s="268" t="s">
        <v>28</v>
      </c>
      <c r="I5" s="268" t="s">
        <v>3</v>
      </c>
      <c r="J5" s="54" t="s">
        <v>50</v>
      </c>
      <c r="K5" s="55">
        <v>3.43</v>
      </c>
      <c r="L5" s="56">
        <v>48</v>
      </c>
      <c r="M5" s="56">
        <v>164</v>
      </c>
      <c r="N5" s="56">
        <v>170</v>
      </c>
      <c r="O5" s="56">
        <v>119</v>
      </c>
      <c r="P5" s="56">
        <v>14</v>
      </c>
      <c r="Q5" s="56"/>
      <c r="R5" s="56">
        <f>SUM(L5:Q5)</f>
        <v>515</v>
      </c>
      <c r="S5" s="57">
        <f>R5*K5</f>
        <v>1766.45</v>
      </c>
      <c r="T5" s="58" t="s">
        <v>30</v>
      </c>
      <c r="U5" s="58"/>
      <c r="V5" s="56"/>
      <c r="W5" s="56"/>
    </row>
    <row r="6" spans="1:23" ht="10.5" customHeight="1" thickBot="1" x14ac:dyDescent="0.45">
      <c r="A6" s="22" t="s">
        <v>64</v>
      </c>
      <c r="B6" s="270"/>
      <c r="C6" s="266"/>
      <c r="D6" s="268"/>
      <c r="E6" s="268"/>
      <c r="F6" s="267"/>
      <c r="G6" s="268"/>
      <c r="H6" s="268"/>
      <c r="I6" s="268"/>
      <c r="J6" s="59"/>
      <c r="K6" s="60"/>
      <c r="L6" s="61">
        <f>L5</f>
        <v>48</v>
      </c>
      <c r="M6" s="61">
        <f t="shared" ref="M6:O6" si="0">M5</f>
        <v>164</v>
      </c>
      <c r="N6" s="61">
        <f t="shared" si="0"/>
        <v>170</v>
      </c>
      <c r="O6" s="61">
        <f t="shared" si="0"/>
        <v>119</v>
      </c>
      <c r="P6" s="61">
        <v>14</v>
      </c>
      <c r="Q6" s="61"/>
      <c r="R6" s="61">
        <f>R5</f>
        <v>515</v>
      </c>
      <c r="S6" s="62">
        <f>S5</f>
        <v>1766.45</v>
      </c>
      <c r="T6" s="61"/>
      <c r="U6" s="61"/>
      <c r="V6" s="61"/>
      <c r="W6" s="61"/>
    </row>
    <row r="7" spans="1:23" ht="10.5" customHeight="1" thickBot="1" x14ac:dyDescent="0.45">
      <c r="A7" s="22" t="s">
        <v>91</v>
      </c>
      <c r="B7" s="270">
        <v>775397</v>
      </c>
      <c r="C7" s="266">
        <v>4500459070</v>
      </c>
      <c r="D7" s="268"/>
      <c r="E7" s="267">
        <v>44520</v>
      </c>
      <c r="F7" s="267">
        <v>44527</v>
      </c>
      <c r="G7" s="267">
        <v>44562</v>
      </c>
      <c r="H7" s="268" t="s">
        <v>28</v>
      </c>
      <c r="I7" s="268" t="s">
        <v>3</v>
      </c>
      <c r="J7" s="54" t="s">
        <v>50</v>
      </c>
      <c r="K7" s="55">
        <v>3.43</v>
      </c>
      <c r="L7" s="56">
        <v>332</v>
      </c>
      <c r="M7" s="56">
        <v>498</v>
      </c>
      <c r="N7" s="56">
        <v>498</v>
      </c>
      <c r="O7" s="56">
        <v>166</v>
      </c>
      <c r="P7" s="56">
        <v>166</v>
      </c>
      <c r="Q7" s="56"/>
      <c r="R7" s="56">
        <f>SUM($L$7:$P$7)</f>
        <v>1660</v>
      </c>
      <c r="S7" s="57">
        <f>R7*K7</f>
        <v>5693.8</v>
      </c>
      <c r="T7" s="58" t="s">
        <v>32</v>
      </c>
      <c r="U7" s="58" t="s">
        <v>84</v>
      </c>
      <c r="V7" s="56"/>
      <c r="W7" s="56"/>
    </row>
    <row r="8" spans="1:23" ht="10.5" customHeight="1" thickBot="1" x14ac:dyDescent="0.45">
      <c r="A8" s="21" t="s">
        <v>6</v>
      </c>
      <c r="B8" s="270"/>
      <c r="C8" s="266"/>
      <c r="D8" s="268"/>
      <c r="E8" s="268"/>
      <c r="F8" s="267"/>
      <c r="G8" s="268"/>
      <c r="H8" s="268"/>
      <c r="I8" s="268"/>
      <c r="J8" s="59"/>
      <c r="K8" s="60"/>
      <c r="L8" s="61">
        <f>L7</f>
        <v>332</v>
      </c>
      <c r="M8" s="61">
        <f t="shared" ref="M8:R8" si="1">M7</f>
        <v>498</v>
      </c>
      <c r="N8" s="61">
        <f t="shared" si="1"/>
        <v>498</v>
      </c>
      <c r="O8" s="61">
        <f t="shared" si="1"/>
        <v>166</v>
      </c>
      <c r="P8" s="61">
        <f t="shared" si="1"/>
        <v>166</v>
      </c>
      <c r="Q8" s="61"/>
      <c r="R8" s="61">
        <f t="shared" si="1"/>
        <v>1660</v>
      </c>
      <c r="S8" s="62">
        <f>S7</f>
        <v>5693.8</v>
      </c>
      <c r="T8" s="61"/>
      <c r="U8" s="61"/>
      <c r="V8" s="61"/>
      <c r="W8" s="61"/>
    </row>
    <row r="9" spans="1:23" ht="10.5" customHeight="1" thickBot="1" x14ac:dyDescent="0.45">
      <c r="A9" s="40" t="s">
        <v>5</v>
      </c>
      <c r="B9" s="272">
        <v>775398</v>
      </c>
      <c r="C9" s="273">
        <v>4500459071</v>
      </c>
      <c r="D9" s="268"/>
      <c r="E9" s="267">
        <v>44520</v>
      </c>
      <c r="F9" s="267">
        <v>44527</v>
      </c>
      <c r="G9" s="267">
        <v>44562</v>
      </c>
      <c r="H9" s="268" t="s">
        <v>28</v>
      </c>
      <c r="I9" s="268" t="s">
        <v>3</v>
      </c>
      <c r="J9" s="54" t="s">
        <v>50</v>
      </c>
      <c r="K9" s="55">
        <v>3.43</v>
      </c>
      <c r="L9" s="56">
        <v>128</v>
      </c>
      <c r="M9" s="56">
        <v>438</v>
      </c>
      <c r="N9" s="56">
        <v>457</v>
      </c>
      <c r="O9" s="56">
        <v>274</v>
      </c>
      <c r="P9" s="56">
        <v>35</v>
      </c>
      <c r="Q9" s="56"/>
      <c r="R9" s="56">
        <f>SUM($L$9:$P$9)</f>
        <v>1332</v>
      </c>
      <c r="S9" s="57">
        <f>R9*K9</f>
        <v>4568.76</v>
      </c>
      <c r="T9" s="58" t="s">
        <v>30</v>
      </c>
      <c r="U9" s="58"/>
      <c r="V9" s="56"/>
      <c r="W9" s="56"/>
    </row>
    <row r="10" spans="1:23" ht="10.5" customHeight="1" thickBot="1" x14ac:dyDescent="0.45">
      <c r="A10" s="40" t="s">
        <v>71</v>
      </c>
      <c r="B10" s="272"/>
      <c r="C10" s="273"/>
      <c r="D10" s="268"/>
      <c r="E10" s="268"/>
      <c r="F10" s="267"/>
      <c r="G10" s="268"/>
      <c r="H10" s="268"/>
      <c r="I10" s="268"/>
      <c r="J10" s="59"/>
      <c r="K10" s="60"/>
      <c r="L10" s="61">
        <f>L9</f>
        <v>128</v>
      </c>
      <c r="M10" s="61">
        <f t="shared" ref="M10:R10" si="2">M9</f>
        <v>438</v>
      </c>
      <c r="N10" s="61">
        <f t="shared" si="2"/>
        <v>457</v>
      </c>
      <c r="O10" s="61">
        <f t="shared" si="2"/>
        <v>274</v>
      </c>
      <c r="P10" s="61">
        <f t="shared" si="2"/>
        <v>35</v>
      </c>
      <c r="Q10" s="61"/>
      <c r="R10" s="61">
        <f t="shared" si="2"/>
        <v>1332</v>
      </c>
      <c r="S10" s="62">
        <f>S9</f>
        <v>4568.76</v>
      </c>
      <c r="T10" s="61"/>
      <c r="U10" s="61"/>
      <c r="V10" s="61"/>
      <c r="W10" s="61"/>
    </row>
    <row r="11" spans="1:23" ht="10.5" customHeight="1" thickBot="1" x14ac:dyDescent="0.45">
      <c r="A11" s="271"/>
      <c r="B11" s="272">
        <v>775399</v>
      </c>
      <c r="C11" s="273">
        <v>4500459072</v>
      </c>
      <c r="D11" s="268"/>
      <c r="E11" s="267">
        <v>44520</v>
      </c>
      <c r="F11" s="267">
        <v>44527</v>
      </c>
      <c r="G11" s="267">
        <v>44562</v>
      </c>
      <c r="H11" s="268" t="s">
        <v>28</v>
      </c>
      <c r="I11" s="268" t="s">
        <v>3</v>
      </c>
      <c r="J11" s="276" t="s">
        <v>50</v>
      </c>
      <c r="K11" s="55">
        <v>3.43</v>
      </c>
      <c r="L11" s="56">
        <v>530</v>
      </c>
      <c r="M11" s="56">
        <v>795</v>
      </c>
      <c r="N11" s="56">
        <v>795</v>
      </c>
      <c r="O11" s="56">
        <v>265</v>
      </c>
      <c r="P11" s="56">
        <v>265</v>
      </c>
      <c r="Q11" s="56"/>
      <c r="R11" s="56">
        <f>SUM(L11:Q11)</f>
        <v>2650</v>
      </c>
      <c r="S11" s="57">
        <f>R11*K11</f>
        <v>9089.5</v>
      </c>
      <c r="T11" s="58" t="s">
        <v>32</v>
      </c>
      <c r="U11" s="58" t="s">
        <v>84</v>
      </c>
      <c r="V11" s="56"/>
      <c r="W11" s="56"/>
    </row>
    <row r="12" spans="1:23" ht="10.5" customHeight="1" thickBot="1" x14ac:dyDescent="0.45">
      <c r="A12" s="271"/>
      <c r="B12" s="272"/>
      <c r="C12" s="273"/>
      <c r="D12" s="268"/>
      <c r="E12" s="267"/>
      <c r="F12" s="267"/>
      <c r="G12" s="267"/>
      <c r="H12" s="268"/>
      <c r="I12" s="268"/>
      <c r="J12" s="276"/>
      <c r="K12" s="55">
        <v>3.43</v>
      </c>
      <c r="L12" s="68">
        <v>6</v>
      </c>
      <c r="M12" s="68">
        <v>9</v>
      </c>
      <c r="N12" s="68">
        <v>9</v>
      </c>
      <c r="O12" s="68">
        <v>3</v>
      </c>
      <c r="P12" s="68">
        <v>3</v>
      </c>
      <c r="Q12" s="68"/>
      <c r="R12" s="68">
        <f>SUM(L12:Q12)</f>
        <v>30</v>
      </c>
      <c r="S12" s="69">
        <f>R12*K12</f>
        <v>102.9</v>
      </c>
      <c r="T12" s="70" t="s">
        <v>80</v>
      </c>
      <c r="U12" s="71"/>
      <c r="V12" s="56"/>
      <c r="W12" s="56"/>
    </row>
    <row r="13" spans="1:23" ht="10.5" customHeight="1" thickBot="1" x14ac:dyDescent="0.45">
      <c r="A13" s="271"/>
      <c r="B13" s="272"/>
      <c r="C13" s="273"/>
      <c r="D13" s="268"/>
      <c r="E13" s="268"/>
      <c r="F13" s="267"/>
      <c r="G13" s="268"/>
      <c r="H13" s="268"/>
      <c r="I13" s="268"/>
      <c r="J13" s="59"/>
      <c r="K13" s="60"/>
      <c r="L13" s="61">
        <f>SUM(L11:L12)</f>
        <v>536</v>
      </c>
      <c r="M13" s="61">
        <f t="shared" ref="M13:R13" si="3">SUM(M11:M12)</f>
        <v>804</v>
      </c>
      <c r="N13" s="61">
        <f t="shared" si="3"/>
        <v>804</v>
      </c>
      <c r="O13" s="61">
        <f t="shared" si="3"/>
        <v>268</v>
      </c>
      <c r="P13" s="61">
        <f t="shared" si="3"/>
        <v>268</v>
      </c>
      <c r="Q13" s="61"/>
      <c r="R13" s="61">
        <f t="shared" si="3"/>
        <v>2680</v>
      </c>
      <c r="S13" s="62">
        <f>SUM(S11:S12)</f>
        <v>9192.4</v>
      </c>
      <c r="T13" s="61"/>
      <c r="U13" s="61"/>
      <c r="V13" s="61"/>
      <c r="W13" s="61"/>
    </row>
    <row r="14" spans="1:23" ht="10.5" customHeight="1" thickBot="1" x14ac:dyDescent="0.45">
      <c r="A14" s="271"/>
      <c r="B14" s="272">
        <v>775400</v>
      </c>
      <c r="C14" s="274">
        <v>4500459073</v>
      </c>
      <c r="D14" s="268"/>
      <c r="E14" s="267">
        <v>44520</v>
      </c>
      <c r="F14" s="267">
        <v>44527</v>
      </c>
      <c r="G14" s="267">
        <v>44562</v>
      </c>
      <c r="H14" s="268" t="s">
        <v>28</v>
      </c>
      <c r="I14" s="268" t="s">
        <v>3</v>
      </c>
      <c r="J14" s="54" t="s">
        <v>50</v>
      </c>
      <c r="K14" s="55">
        <v>3.43</v>
      </c>
      <c r="L14" s="56">
        <v>133</v>
      </c>
      <c r="M14" s="56">
        <v>195</v>
      </c>
      <c r="N14" s="56">
        <v>139</v>
      </c>
      <c r="O14" s="56">
        <v>60</v>
      </c>
      <c r="P14" s="56">
        <v>25</v>
      </c>
      <c r="Q14" s="56"/>
      <c r="R14" s="56">
        <f>SUM($L$14:$Q$14)</f>
        <v>552</v>
      </c>
      <c r="S14" s="57">
        <f>R14*K14</f>
        <v>1893.3600000000001</v>
      </c>
      <c r="T14" s="58" t="s">
        <v>7</v>
      </c>
      <c r="U14" s="58"/>
      <c r="V14" s="56"/>
      <c r="W14" s="56"/>
    </row>
    <row r="15" spans="1:23" ht="10.5" customHeight="1" thickBot="1" x14ac:dyDescent="0.45">
      <c r="A15" s="271"/>
      <c r="B15" s="272"/>
      <c r="C15" s="274"/>
      <c r="D15" s="268"/>
      <c r="E15" s="268"/>
      <c r="F15" s="267"/>
      <c r="G15" s="267"/>
      <c r="H15" s="268"/>
      <c r="I15" s="268"/>
      <c r="J15" s="59"/>
      <c r="K15" s="59"/>
      <c r="L15" s="81">
        <f>L14</f>
        <v>133</v>
      </c>
      <c r="M15" s="61">
        <f>SUM(M14:M14)</f>
        <v>195</v>
      </c>
      <c r="N15" s="61">
        <f>SUM(N14:N14)</f>
        <v>139</v>
      </c>
      <c r="O15" s="61">
        <f>SUM(O14:O14)</f>
        <v>60</v>
      </c>
      <c r="P15" s="61">
        <f>SUM(P14:P14)</f>
        <v>25</v>
      </c>
      <c r="Q15" s="61"/>
      <c r="R15" s="61">
        <f>SUM(R14:R14)</f>
        <v>552</v>
      </c>
      <c r="S15" s="64">
        <f>SUM(S14:S14)</f>
        <v>1893.3600000000001</v>
      </c>
      <c r="T15" s="61"/>
      <c r="U15" s="61"/>
      <c r="V15" s="61"/>
      <c r="W15" s="61"/>
    </row>
    <row r="16" spans="1:23" ht="10.5" customHeight="1" thickBot="1" x14ac:dyDescent="0.45">
      <c r="A16" s="271"/>
      <c r="B16" s="270" t="s">
        <v>51</v>
      </c>
      <c r="C16" s="272" t="s">
        <v>51</v>
      </c>
      <c r="D16" s="268"/>
      <c r="E16" s="267">
        <v>44564</v>
      </c>
      <c r="F16" s="267"/>
      <c r="G16" s="267">
        <v>44592</v>
      </c>
      <c r="H16" s="268" t="s">
        <v>28</v>
      </c>
      <c r="I16" s="268" t="s">
        <v>3</v>
      </c>
      <c r="J16" s="54" t="s">
        <v>50</v>
      </c>
      <c r="K16" s="55">
        <v>3.43</v>
      </c>
      <c r="L16" s="56">
        <v>2</v>
      </c>
      <c r="M16" s="56">
        <v>2</v>
      </c>
      <c r="N16" s="56">
        <v>4</v>
      </c>
      <c r="O16" s="56">
        <v>2</v>
      </c>
      <c r="P16" s="56">
        <v>2</v>
      </c>
      <c r="Q16" s="56"/>
      <c r="R16" s="56">
        <f>SUM(L16:P16)</f>
        <v>12</v>
      </c>
      <c r="S16" s="57">
        <f>R16*K16</f>
        <v>41.160000000000004</v>
      </c>
      <c r="T16" s="58" t="s">
        <v>59</v>
      </c>
      <c r="U16" s="58" t="s">
        <v>62</v>
      </c>
      <c r="V16" s="56"/>
      <c r="W16" s="56"/>
    </row>
    <row r="17" spans="1:23" ht="10.5" customHeight="1" thickBot="1" x14ac:dyDescent="0.45">
      <c r="A17" s="47"/>
      <c r="B17" s="270"/>
      <c r="C17" s="272"/>
      <c r="D17" s="268"/>
      <c r="E17" s="268"/>
      <c r="F17" s="268"/>
      <c r="G17" s="268"/>
      <c r="H17" s="268"/>
      <c r="I17" s="268"/>
      <c r="J17" s="59"/>
      <c r="K17" s="60"/>
      <c r="L17" s="61">
        <f>L16</f>
        <v>2</v>
      </c>
      <c r="M17" s="61">
        <f t="shared" ref="M17:R17" si="4">M16</f>
        <v>2</v>
      </c>
      <c r="N17" s="61">
        <f t="shared" si="4"/>
        <v>4</v>
      </c>
      <c r="O17" s="61">
        <f t="shared" si="4"/>
        <v>2</v>
      </c>
      <c r="P17" s="61">
        <f t="shared" si="4"/>
        <v>2</v>
      </c>
      <c r="Q17" s="61"/>
      <c r="R17" s="61">
        <f t="shared" si="4"/>
        <v>12</v>
      </c>
      <c r="S17" s="62">
        <f>S16</f>
        <v>41.160000000000004</v>
      </c>
      <c r="T17" s="61"/>
      <c r="U17" s="61"/>
      <c r="V17" s="61"/>
      <c r="W17" s="61"/>
    </row>
    <row r="18" spans="1:23" ht="10.5" customHeight="1" thickBot="1" x14ac:dyDescent="0.45">
      <c r="A18" s="78"/>
      <c r="B18" s="270" t="s">
        <v>52</v>
      </c>
      <c r="C18" s="275" t="s">
        <v>66</v>
      </c>
      <c r="D18" s="268"/>
      <c r="E18" s="267">
        <v>44564</v>
      </c>
      <c r="F18" s="267"/>
      <c r="G18" s="267">
        <v>44592</v>
      </c>
      <c r="H18" s="268" t="s">
        <v>28</v>
      </c>
      <c r="I18" s="268" t="s">
        <v>3</v>
      </c>
      <c r="J18" s="54" t="s">
        <v>50</v>
      </c>
      <c r="K18" s="55">
        <v>3.43</v>
      </c>
      <c r="L18" s="56">
        <v>2</v>
      </c>
      <c r="M18" s="56">
        <v>4</v>
      </c>
      <c r="N18" s="56">
        <v>4</v>
      </c>
      <c r="O18" s="56">
        <v>4</v>
      </c>
      <c r="P18" s="56">
        <v>2</v>
      </c>
      <c r="Q18" s="56"/>
      <c r="R18" s="56">
        <f>SUM(L18:P18)</f>
        <v>16</v>
      </c>
      <c r="S18" s="57">
        <f>R18*K18</f>
        <v>54.88</v>
      </c>
      <c r="T18" s="58" t="s">
        <v>59</v>
      </c>
      <c r="U18" s="58" t="s">
        <v>94</v>
      </c>
      <c r="V18" s="56"/>
      <c r="W18" s="56"/>
    </row>
    <row r="19" spans="1:23" ht="10.5" customHeight="1" thickBot="1" x14ac:dyDescent="0.45">
      <c r="A19" s="78"/>
      <c r="B19" s="270"/>
      <c r="C19" s="275"/>
      <c r="D19" s="268"/>
      <c r="E19" s="268"/>
      <c r="F19" s="268"/>
      <c r="G19" s="268"/>
      <c r="H19" s="268"/>
      <c r="I19" s="268"/>
      <c r="J19" s="59"/>
      <c r="K19" s="60"/>
      <c r="L19" s="61">
        <f>L18</f>
        <v>2</v>
      </c>
      <c r="M19" s="61">
        <f t="shared" ref="M19:R19" si="5">M18</f>
        <v>4</v>
      </c>
      <c r="N19" s="61">
        <f t="shared" si="5"/>
        <v>4</v>
      </c>
      <c r="O19" s="61">
        <f t="shared" si="5"/>
        <v>4</v>
      </c>
      <c r="P19" s="61">
        <f t="shared" si="5"/>
        <v>2</v>
      </c>
      <c r="Q19" s="61"/>
      <c r="R19" s="61">
        <f t="shared" si="5"/>
        <v>16</v>
      </c>
      <c r="S19" s="62">
        <f>S18</f>
        <v>54.88</v>
      </c>
      <c r="T19" s="61"/>
      <c r="U19" s="61"/>
      <c r="V19" s="61"/>
      <c r="W19" s="61"/>
    </row>
    <row r="20" spans="1:23" ht="10.5" customHeight="1" thickBot="1" x14ac:dyDescent="0.45">
      <c r="A20" s="78"/>
      <c r="B20" s="272">
        <v>775569</v>
      </c>
      <c r="C20" s="273">
        <v>4500459074</v>
      </c>
      <c r="D20" s="268">
        <v>1119</v>
      </c>
      <c r="E20" s="267">
        <v>44520</v>
      </c>
      <c r="F20" s="267">
        <v>44527</v>
      </c>
      <c r="G20" s="267">
        <v>44592</v>
      </c>
      <c r="H20" s="268" t="s">
        <v>28</v>
      </c>
      <c r="I20" s="268" t="s">
        <v>3</v>
      </c>
      <c r="J20" s="54" t="s">
        <v>47</v>
      </c>
      <c r="K20" s="55">
        <v>3.52</v>
      </c>
      <c r="L20" s="56">
        <v>44</v>
      </c>
      <c r="M20" s="56">
        <v>164</v>
      </c>
      <c r="N20" s="56">
        <v>172</v>
      </c>
      <c r="O20" s="56">
        <v>125</v>
      </c>
      <c r="P20" s="56">
        <v>8</v>
      </c>
      <c r="Q20" s="56"/>
      <c r="R20" s="56">
        <f>SUM(L20:Q20)</f>
        <v>513</v>
      </c>
      <c r="S20" s="57">
        <f>R20*K20</f>
        <v>1805.76</v>
      </c>
      <c r="T20" s="58" t="s">
        <v>42</v>
      </c>
      <c r="U20" s="58"/>
      <c r="V20" s="56"/>
      <c r="W20" s="56"/>
    </row>
    <row r="21" spans="1:23" ht="10.199999999999999" customHeight="1" thickBot="1" x14ac:dyDescent="0.45">
      <c r="A21" s="78"/>
      <c r="B21" s="272"/>
      <c r="C21" s="273"/>
      <c r="D21" s="268"/>
      <c r="E21" s="268"/>
      <c r="F21" s="267"/>
      <c r="G21" s="268"/>
      <c r="H21" s="268"/>
      <c r="I21" s="268"/>
      <c r="J21" s="59"/>
      <c r="K21" s="60"/>
      <c r="L21" s="61">
        <f>L20</f>
        <v>44</v>
      </c>
      <c r="M21" s="61">
        <f>M20</f>
        <v>164</v>
      </c>
      <c r="N21" s="61">
        <f>N20</f>
        <v>172</v>
      </c>
      <c r="O21" s="61">
        <f>O20</f>
        <v>125</v>
      </c>
      <c r="P21" s="61">
        <f>P20</f>
        <v>8</v>
      </c>
      <c r="Q21" s="61"/>
      <c r="R21" s="61">
        <f t="shared" ref="R21" si="6">R20</f>
        <v>513</v>
      </c>
      <c r="S21" s="62">
        <f>S20</f>
        <v>1805.76</v>
      </c>
      <c r="T21" s="61"/>
      <c r="U21" s="61"/>
      <c r="V21" s="61"/>
      <c r="W21" s="61"/>
    </row>
    <row r="22" spans="1:23" ht="10.5" customHeight="1" thickBot="1" x14ac:dyDescent="0.45">
      <c r="A22" s="78"/>
      <c r="B22" s="272">
        <v>775570</v>
      </c>
      <c r="C22" s="273">
        <v>4500459075</v>
      </c>
      <c r="D22" s="268"/>
      <c r="E22" s="267">
        <v>44520</v>
      </c>
      <c r="F22" s="267">
        <v>44527</v>
      </c>
      <c r="G22" s="267">
        <v>44592</v>
      </c>
      <c r="H22" s="268" t="s">
        <v>28</v>
      </c>
      <c r="I22" s="268" t="s">
        <v>3</v>
      </c>
      <c r="J22" s="54" t="s">
        <v>47</v>
      </c>
      <c r="K22" s="55">
        <v>3.52</v>
      </c>
      <c r="L22" s="56">
        <v>346</v>
      </c>
      <c r="M22" s="56">
        <v>519</v>
      </c>
      <c r="N22" s="56">
        <v>519</v>
      </c>
      <c r="O22" s="56">
        <v>173</v>
      </c>
      <c r="P22" s="56">
        <v>173</v>
      </c>
      <c r="Q22" s="56"/>
      <c r="R22" s="56">
        <f>SUM(L22:Q22)</f>
        <v>1730</v>
      </c>
      <c r="S22" s="57">
        <f>R22*K22</f>
        <v>6089.6</v>
      </c>
      <c r="T22" s="58" t="s">
        <v>43</v>
      </c>
      <c r="U22" s="58" t="s">
        <v>84</v>
      </c>
      <c r="V22" s="56"/>
      <c r="W22" s="56"/>
    </row>
    <row r="23" spans="1:23" ht="10.5" customHeight="1" thickBot="1" x14ac:dyDescent="0.45">
      <c r="A23" s="40"/>
      <c r="B23" s="272"/>
      <c r="C23" s="273"/>
      <c r="D23" s="268"/>
      <c r="E23" s="268"/>
      <c r="F23" s="267"/>
      <c r="G23" s="268"/>
      <c r="H23" s="268"/>
      <c r="I23" s="268"/>
      <c r="J23" s="59"/>
      <c r="K23" s="60"/>
      <c r="L23" s="61">
        <f>L22</f>
        <v>346</v>
      </c>
      <c r="M23" s="61">
        <f>M22</f>
        <v>519</v>
      </c>
      <c r="N23" s="61">
        <f>N22</f>
        <v>519</v>
      </c>
      <c r="O23" s="61">
        <f>O22</f>
        <v>173</v>
      </c>
      <c r="P23" s="61">
        <f>P22</f>
        <v>173</v>
      </c>
      <c r="Q23" s="61"/>
      <c r="R23" s="61">
        <f>R22</f>
        <v>1730</v>
      </c>
      <c r="S23" s="62">
        <f>S22</f>
        <v>6089.6</v>
      </c>
      <c r="T23" s="61"/>
      <c r="U23" s="61"/>
      <c r="V23" s="61"/>
      <c r="W23" s="61"/>
    </row>
    <row r="24" spans="1:23" ht="10.5" customHeight="1" thickBot="1" x14ac:dyDescent="0.45">
      <c r="A24" s="40"/>
      <c r="B24" s="272">
        <v>775571</v>
      </c>
      <c r="C24" s="273">
        <v>4500459076</v>
      </c>
      <c r="D24" s="268"/>
      <c r="E24" s="267">
        <v>44520</v>
      </c>
      <c r="F24" s="267">
        <v>44527</v>
      </c>
      <c r="G24" s="267">
        <v>44592</v>
      </c>
      <c r="H24" s="268" t="s">
        <v>28</v>
      </c>
      <c r="I24" s="268" t="s">
        <v>3</v>
      </c>
      <c r="J24" s="54" t="s">
        <v>47</v>
      </c>
      <c r="K24" s="55">
        <v>3.52</v>
      </c>
      <c r="L24" s="56">
        <v>129</v>
      </c>
      <c r="M24" s="56">
        <v>471</v>
      </c>
      <c r="N24" s="56">
        <v>487</v>
      </c>
      <c r="O24" s="56">
        <v>293</v>
      </c>
      <c r="P24" s="56">
        <v>36</v>
      </c>
      <c r="Q24" s="65"/>
      <c r="R24" s="65">
        <f>SUM(L24:Q24)</f>
        <v>1416</v>
      </c>
      <c r="S24" s="66">
        <f>R24*K24</f>
        <v>4984.32</v>
      </c>
      <c r="T24" s="58" t="s">
        <v>42</v>
      </c>
      <c r="U24" s="58"/>
      <c r="V24" s="56"/>
      <c r="W24" s="56"/>
    </row>
    <row r="25" spans="1:23" ht="10.5" customHeight="1" thickBot="1" x14ac:dyDescent="0.45">
      <c r="A25" s="40"/>
      <c r="B25" s="272"/>
      <c r="C25" s="273"/>
      <c r="D25" s="268"/>
      <c r="E25" s="268"/>
      <c r="F25" s="267"/>
      <c r="G25" s="268"/>
      <c r="H25" s="268"/>
      <c r="I25" s="268"/>
      <c r="J25" s="59"/>
      <c r="K25" s="60"/>
      <c r="L25" s="61">
        <f t="shared" ref="L25:S25" si="7">SUM(L24:L24)</f>
        <v>129</v>
      </c>
      <c r="M25" s="61">
        <f t="shared" si="7"/>
        <v>471</v>
      </c>
      <c r="N25" s="61">
        <f t="shared" si="7"/>
        <v>487</v>
      </c>
      <c r="O25" s="61">
        <f t="shared" si="7"/>
        <v>293</v>
      </c>
      <c r="P25" s="61">
        <f t="shared" si="7"/>
        <v>36</v>
      </c>
      <c r="Q25" s="61">
        <f t="shared" si="7"/>
        <v>0</v>
      </c>
      <c r="R25" s="61">
        <f t="shared" si="7"/>
        <v>1416</v>
      </c>
      <c r="S25" s="62">
        <f t="shared" si="7"/>
        <v>4984.32</v>
      </c>
      <c r="T25" s="61"/>
      <c r="U25" s="61"/>
      <c r="V25" s="61"/>
      <c r="W25" s="61"/>
    </row>
    <row r="26" spans="1:23" ht="10.5" customHeight="1" thickBot="1" x14ac:dyDescent="0.45">
      <c r="A26" s="40"/>
      <c r="B26" s="272">
        <v>775572</v>
      </c>
      <c r="C26" s="273">
        <v>4500459077</v>
      </c>
      <c r="D26" s="268"/>
      <c r="E26" s="267">
        <v>44520</v>
      </c>
      <c r="F26" s="267">
        <v>44527</v>
      </c>
      <c r="G26" s="267">
        <v>44592</v>
      </c>
      <c r="H26" s="268" t="s">
        <v>28</v>
      </c>
      <c r="I26" s="268" t="s">
        <v>3</v>
      </c>
      <c r="J26" s="276" t="s">
        <v>47</v>
      </c>
      <c r="K26" s="55">
        <v>3.52</v>
      </c>
      <c r="L26" s="56">
        <v>556</v>
      </c>
      <c r="M26" s="56">
        <v>834</v>
      </c>
      <c r="N26" s="56">
        <v>834</v>
      </c>
      <c r="O26" s="56">
        <v>278</v>
      </c>
      <c r="P26" s="56">
        <v>278</v>
      </c>
      <c r="Q26" s="56"/>
      <c r="R26" s="56">
        <f>SUM(L26:Q26)</f>
        <v>2780</v>
      </c>
      <c r="S26" s="57">
        <f>R26*K26</f>
        <v>9785.6</v>
      </c>
      <c r="T26" s="58" t="s">
        <v>43</v>
      </c>
      <c r="U26" s="58" t="s">
        <v>84</v>
      </c>
      <c r="V26" s="56"/>
      <c r="W26" s="56"/>
    </row>
    <row r="27" spans="1:23" ht="10.5" customHeight="1" thickBot="1" x14ac:dyDescent="0.45">
      <c r="A27" s="40"/>
      <c r="B27" s="272"/>
      <c r="C27" s="273"/>
      <c r="D27" s="268"/>
      <c r="E27" s="267"/>
      <c r="F27" s="267"/>
      <c r="G27" s="267"/>
      <c r="H27" s="268"/>
      <c r="I27" s="268"/>
      <c r="J27" s="276"/>
      <c r="K27" s="55">
        <v>3.52</v>
      </c>
      <c r="L27" s="68">
        <v>6</v>
      </c>
      <c r="M27" s="68">
        <v>9</v>
      </c>
      <c r="N27" s="68">
        <v>9</v>
      </c>
      <c r="O27" s="68">
        <v>3</v>
      </c>
      <c r="P27" s="68">
        <v>3</v>
      </c>
      <c r="Q27" s="68"/>
      <c r="R27" s="68">
        <f>SUM(L27:Q27)</f>
        <v>30</v>
      </c>
      <c r="S27" s="69">
        <f>R27*K27</f>
        <v>105.6</v>
      </c>
      <c r="T27" s="70" t="s">
        <v>80</v>
      </c>
      <c r="U27" s="71"/>
      <c r="V27" s="56"/>
      <c r="W27" s="56"/>
    </row>
    <row r="28" spans="1:23" ht="10.5" customHeight="1" thickBot="1" x14ac:dyDescent="0.45">
      <c r="A28" s="40"/>
      <c r="B28" s="272"/>
      <c r="C28" s="273"/>
      <c r="D28" s="268"/>
      <c r="E28" s="267"/>
      <c r="F28" s="267"/>
      <c r="G28" s="267"/>
      <c r="H28" s="268"/>
      <c r="I28" s="268"/>
      <c r="J28" s="59"/>
      <c r="K28" s="60"/>
      <c r="L28" s="61">
        <f>SUM(L26:L27)</f>
        <v>562</v>
      </c>
      <c r="M28" s="61">
        <f t="shared" ref="M28:R28" si="8">SUM(M26:M27)</f>
        <v>843</v>
      </c>
      <c r="N28" s="61">
        <f t="shared" si="8"/>
        <v>843</v>
      </c>
      <c r="O28" s="61">
        <f t="shared" si="8"/>
        <v>281</v>
      </c>
      <c r="P28" s="61">
        <f t="shared" si="8"/>
        <v>281</v>
      </c>
      <c r="Q28" s="61">
        <f t="shared" si="8"/>
        <v>0</v>
      </c>
      <c r="R28" s="61">
        <f t="shared" si="8"/>
        <v>2810</v>
      </c>
      <c r="S28" s="62">
        <f>SUM(S26:S27)</f>
        <v>9891.2000000000007</v>
      </c>
      <c r="T28" s="61"/>
      <c r="U28" s="61"/>
      <c r="V28" s="61"/>
      <c r="W28" s="61"/>
    </row>
    <row r="29" spans="1:23" ht="10.5" customHeight="1" thickBot="1" x14ac:dyDescent="0.45">
      <c r="A29" s="40"/>
      <c r="B29" s="272">
        <v>775573</v>
      </c>
      <c r="C29" s="274">
        <v>4500459078</v>
      </c>
      <c r="D29" s="268"/>
      <c r="E29" s="267">
        <v>44520</v>
      </c>
      <c r="F29" s="267">
        <v>44527</v>
      </c>
      <c r="G29" s="267">
        <v>44592</v>
      </c>
      <c r="H29" s="268" t="s">
        <v>28</v>
      </c>
      <c r="I29" s="268" t="s">
        <v>3</v>
      </c>
      <c r="J29" s="54" t="s">
        <v>47</v>
      </c>
      <c r="K29" s="55">
        <v>3.52</v>
      </c>
      <c r="L29" s="56">
        <v>145</v>
      </c>
      <c r="M29" s="56">
        <v>212</v>
      </c>
      <c r="N29" s="56">
        <v>151</v>
      </c>
      <c r="O29" s="56">
        <v>65</v>
      </c>
      <c r="P29" s="56">
        <v>27</v>
      </c>
      <c r="Q29" s="56"/>
      <c r="R29" s="56">
        <f>SUM(L29:P29)</f>
        <v>600</v>
      </c>
      <c r="S29" s="57">
        <f>R29*K29</f>
        <v>2112</v>
      </c>
      <c r="T29" s="58" t="s">
        <v>7</v>
      </c>
      <c r="U29" s="58"/>
      <c r="V29" s="56"/>
      <c r="W29" s="56"/>
    </row>
    <row r="30" spans="1:23" ht="10.5" customHeight="1" thickBot="1" x14ac:dyDescent="0.45">
      <c r="A30" s="40"/>
      <c r="B30" s="272"/>
      <c r="C30" s="274"/>
      <c r="D30" s="268"/>
      <c r="E30" s="268"/>
      <c r="F30" s="267"/>
      <c r="G30" s="268"/>
      <c r="H30" s="268"/>
      <c r="I30" s="268"/>
      <c r="J30" s="59"/>
      <c r="K30" s="60"/>
      <c r="L30" s="61">
        <f t="shared" ref="L30:R30" si="9">SUM(L29:L29)</f>
        <v>145</v>
      </c>
      <c r="M30" s="61">
        <f t="shared" si="9"/>
        <v>212</v>
      </c>
      <c r="N30" s="61">
        <f t="shared" si="9"/>
        <v>151</v>
      </c>
      <c r="O30" s="61">
        <f t="shared" si="9"/>
        <v>65</v>
      </c>
      <c r="P30" s="61">
        <f t="shared" si="9"/>
        <v>27</v>
      </c>
      <c r="Q30" s="61">
        <f t="shared" si="9"/>
        <v>0</v>
      </c>
      <c r="R30" s="61">
        <f t="shared" si="9"/>
        <v>600</v>
      </c>
      <c r="S30" s="62">
        <f>S29</f>
        <v>2112</v>
      </c>
      <c r="T30" s="61"/>
      <c r="U30" s="61"/>
      <c r="V30" s="61"/>
      <c r="W30" s="61"/>
    </row>
    <row r="31" spans="1:23" ht="10.5" customHeight="1" thickBot="1" x14ac:dyDescent="0.45">
      <c r="A31" s="79"/>
      <c r="B31" s="270" t="s">
        <v>53</v>
      </c>
      <c r="C31" s="272" t="s">
        <v>53</v>
      </c>
      <c r="D31" s="268"/>
      <c r="E31" s="267">
        <v>44564</v>
      </c>
      <c r="F31" s="267"/>
      <c r="G31" s="267">
        <v>44592</v>
      </c>
      <c r="H31" s="268" t="s">
        <v>28</v>
      </c>
      <c r="I31" s="268" t="s">
        <v>3</v>
      </c>
      <c r="J31" s="54" t="s">
        <v>47</v>
      </c>
      <c r="K31" s="55">
        <v>3.52</v>
      </c>
      <c r="L31" s="56">
        <v>2</v>
      </c>
      <c r="M31" s="56">
        <v>4</v>
      </c>
      <c r="N31" s="56">
        <v>4</v>
      </c>
      <c r="O31" s="56">
        <v>4</v>
      </c>
      <c r="P31" s="56">
        <v>2</v>
      </c>
      <c r="Q31" s="56"/>
      <c r="R31" s="56">
        <f>SUM(L31:Q31)</f>
        <v>16</v>
      </c>
      <c r="S31" s="57">
        <f>R31*K31</f>
        <v>56.32</v>
      </c>
      <c r="T31" s="58" t="s">
        <v>59</v>
      </c>
      <c r="U31" s="58" t="s">
        <v>94</v>
      </c>
      <c r="V31" s="56"/>
      <c r="W31" s="56"/>
    </row>
    <row r="32" spans="1:23" ht="10.5" customHeight="1" thickBot="1" x14ac:dyDescent="0.45">
      <c r="A32" s="79"/>
      <c r="B32" s="270"/>
      <c r="C32" s="272"/>
      <c r="D32" s="268"/>
      <c r="E32" s="268"/>
      <c r="F32" s="267"/>
      <c r="G32" s="268"/>
      <c r="H32" s="268"/>
      <c r="I32" s="268"/>
      <c r="J32" s="59"/>
      <c r="K32" s="60"/>
      <c r="L32" s="61">
        <f>L31</f>
        <v>2</v>
      </c>
      <c r="M32" s="61">
        <f t="shared" ref="M32:R32" si="10">M31</f>
        <v>4</v>
      </c>
      <c r="N32" s="61">
        <f t="shared" si="10"/>
        <v>4</v>
      </c>
      <c r="O32" s="61">
        <f t="shared" si="10"/>
        <v>4</v>
      </c>
      <c r="P32" s="61">
        <f t="shared" si="10"/>
        <v>2</v>
      </c>
      <c r="Q32" s="61"/>
      <c r="R32" s="61">
        <f t="shared" si="10"/>
        <v>16</v>
      </c>
      <c r="S32" s="62">
        <f>S31</f>
        <v>56.32</v>
      </c>
      <c r="T32" s="61"/>
      <c r="U32" s="61"/>
      <c r="V32" s="61"/>
      <c r="W32" s="61"/>
    </row>
    <row r="33" spans="1:23" ht="10.5" customHeight="1" thickBot="1" x14ac:dyDescent="0.45">
      <c r="A33" s="79"/>
      <c r="B33" s="272">
        <v>775474</v>
      </c>
      <c r="C33" s="273">
        <v>4500459063</v>
      </c>
      <c r="D33" s="268">
        <v>1125</v>
      </c>
      <c r="E33" s="267">
        <v>44520</v>
      </c>
      <c r="F33" s="267">
        <v>44527</v>
      </c>
      <c r="G33" s="267">
        <v>44592</v>
      </c>
      <c r="H33" s="268" t="s">
        <v>28</v>
      </c>
      <c r="I33" s="268" t="s">
        <v>3</v>
      </c>
      <c r="J33" s="54" t="s">
        <v>54</v>
      </c>
      <c r="K33" s="55">
        <v>3.5</v>
      </c>
      <c r="L33" s="56">
        <v>3</v>
      </c>
      <c r="M33" s="56">
        <v>17</v>
      </c>
      <c r="N33" s="56">
        <v>16</v>
      </c>
      <c r="O33" s="56">
        <v>16</v>
      </c>
      <c r="P33" s="56">
        <v>1</v>
      </c>
      <c r="Q33" s="56"/>
      <c r="R33" s="56">
        <f>SUM(L33:P33)</f>
        <v>53</v>
      </c>
      <c r="S33" s="57">
        <f>R33*K33</f>
        <v>185.5</v>
      </c>
      <c r="T33" s="58" t="s">
        <v>42</v>
      </c>
      <c r="U33" s="58"/>
      <c r="V33" s="56"/>
      <c r="W33" s="56"/>
    </row>
    <row r="34" spans="1:23" ht="10.199999999999999" customHeight="1" thickBot="1" x14ac:dyDescent="0.45">
      <c r="A34" s="79"/>
      <c r="B34" s="272"/>
      <c r="C34" s="273"/>
      <c r="D34" s="268"/>
      <c r="E34" s="268"/>
      <c r="F34" s="267"/>
      <c r="G34" s="268"/>
      <c r="H34" s="268"/>
      <c r="I34" s="268"/>
      <c r="J34" s="59"/>
      <c r="K34" s="60"/>
      <c r="L34" s="61">
        <f>L33</f>
        <v>3</v>
      </c>
      <c r="M34" s="61">
        <f t="shared" ref="M34:P34" si="11">M33</f>
        <v>17</v>
      </c>
      <c r="N34" s="61">
        <f t="shared" si="11"/>
        <v>16</v>
      </c>
      <c r="O34" s="61">
        <f t="shared" si="11"/>
        <v>16</v>
      </c>
      <c r="P34" s="61">
        <f t="shared" si="11"/>
        <v>1</v>
      </c>
      <c r="Q34" s="61">
        <f>Q33</f>
        <v>0</v>
      </c>
      <c r="R34" s="61">
        <f t="shared" ref="R34" si="12">R33</f>
        <v>53</v>
      </c>
      <c r="S34" s="62">
        <f>S33</f>
        <v>185.5</v>
      </c>
      <c r="T34" s="61"/>
      <c r="U34" s="61"/>
      <c r="V34" s="61"/>
      <c r="W34" s="61"/>
    </row>
    <row r="35" spans="1:23" ht="10.5" customHeight="1" thickBot="1" x14ac:dyDescent="0.45">
      <c r="A35" s="79"/>
      <c r="B35" s="272">
        <v>775475</v>
      </c>
      <c r="C35" s="273">
        <v>4500459064</v>
      </c>
      <c r="D35" s="268"/>
      <c r="E35" s="267">
        <v>44520</v>
      </c>
      <c r="F35" s="267">
        <v>44527</v>
      </c>
      <c r="G35" s="267">
        <v>44592</v>
      </c>
      <c r="H35" s="268" t="s">
        <v>28</v>
      </c>
      <c r="I35" s="268" t="s">
        <v>3</v>
      </c>
      <c r="J35" s="277" t="s">
        <v>54</v>
      </c>
      <c r="K35" s="55">
        <v>3.5</v>
      </c>
      <c r="L35" s="56">
        <v>80</v>
      </c>
      <c r="M35" s="56">
        <v>120</v>
      </c>
      <c r="N35" s="56">
        <v>120</v>
      </c>
      <c r="O35" s="56">
        <v>40</v>
      </c>
      <c r="P35" s="56">
        <v>40</v>
      </c>
      <c r="Q35" s="56"/>
      <c r="R35" s="56">
        <f>SUM(L35:P35)</f>
        <v>400</v>
      </c>
      <c r="S35" s="57">
        <f>R35*K35</f>
        <v>1400</v>
      </c>
      <c r="T35" s="58" t="s">
        <v>43</v>
      </c>
      <c r="U35" s="58" t="s">
        <v>84</v>
      </c>
      <c r="V35" s="56"/>
      <c r="W35" s="56"/>
    </row>
    <row r="36" spans="1:23" ht="10.5" customHeight="1" thickBot="1" x14ac:dyDescent="0.45">
      <c r="A36" s="79"/>
      <c r="B36" s="272"/>
      <c r="C36" s="273"/>
      <c r="D36" s="268"/>
      <c r="E36" s="267"/>
      <c r="F36" s="267"/>
      <c r="G36" s="267"/>
      <c r="H36" s="268"/>
      <c r="I36" s="268"/>
      <c r="J36" s="278"/>
      <c r="K36" s="55">
        <v>3.5</v>
      </c>
      <c r="L36" s="68">
        <v>2</v>
      </c>
      <c r="M36" s="68">
        <v>3</v>
      </c>
      <c r="N36" s="68">
        <v>3</v>
      </c>
      <c r="O36" s="68">
        <v>1</v>
      </c>
      <c r="P36" s="68">
        <v>1</v>
      </c>
      <c r="Q36" s="68"/>
      <c r="R36" s="68">
        <f>SUM(L36:P36)</f>
        <v>10</v>
      </c>
      <c r="S36" s="69">
        <f>R36*K36</f>
        <v>35</v>
      </c>
      <c r="T36" s="70" t="s">
        <v>80</v>
      </c>
      <c r="U36" s="71"/>
      <c r="V36" s="56"/>
      <c r="W36" s="56"/>
    </row>
    <row r="37" spans="1:23" ht="10.5" customHeight="1" thickBot="1" x14ac:dyDescent="0.45">
      <c r="A37" s="79"/>
      <c r="B37" s="272"/>
      <c r="C37" s="273"/>
      <c r="D37" s="268"/>
      <c r="E37" s="267"/>
      <c r="F37" s="267"/>
      <c r="G37" s="267"/>
      <c r="H37" s="268"/>
      <c r="I37" s="268"/>
      <c r="J37" s="59"/>
      <c r="K37" s="60"/>
      <c r="L37" s="61">
        <f>SUM(L35:L36)</f>
        <v>82</v>
      </c>
      <c r="M37" s="61">
        <f t="shared" ref="M37:R37" si="13">SUM(M35:M36)</f>
        <v>123</v>
      </c>
      <c r="N37" s="61">
        <f t="shared" si="13"/>
        <v>123</v>
      </c>
      <c r="O37" s="61">
        <f t="shared" si="13"/>
        <v>41</v>
      </c>
      <c r="P37" s="61">
        <f t="shared" si="13"/>
        <v>41</v>
      </c>
      <c r="Q37" s="61">
        <f t="shared" si="13"/>
        <v>0</v>
      </c>
      <c r="R37" s="61">
        <f t="shared" si="13"/>
        <v>410</v>
      </c>
      <c r="S37" s="62">
        <f>SUM(S35:S36)</f>
        <v>1435</v>
      </c>
      <c r="T37" s="61"/>
      <c r="U37" s="61"/>
      <c r="V37" s="61"/>
      <c r="W37" s="61"/>
    </row>
    <row r="38" spans="1:23" ht="10.5" customHeight="1" thickBot="1" x14ac:dyDescent="0.45">
      <c r="A38" s="79"/>
      <c r="B38" s="272">
        <v>775477</v>
      </c>
      <c r="C38" s="273">
        <v>4500459066</v>
      </c>
      <c r="D38" s="268"/>
      <c r="E38" s="267">
        <v>44520</v>
      </c>
      <c r="F38" s="267">
        <v>44527</v>
      </c>
      <c r="G38" s="267">
        <v>44592</v>
      </c>
      <c r="H38" s="268" t="s">
        <v>28</v>
      </c>
      <c r="I38" s="268" t="s">
        <v>3</v>
      </c>
      <c r="J38" s="277" t="s">
        <v>54</v>
      </c>
      <c r="K38" s="55">
        <v>3.5</v>
      </c>
      <c r="L38" s="56">
        <v>104</v>
      </c>
      <c r="M38" s="56">
        <v>156</v>
      </c>
      <c r="N38" s="56">
        <v>156</v>
      </c>
      <c r="O38" s="56">
        <v>52</v>
      </c>
      <c r="P38" s="56">
        <v>52</v>
      </c>
      <c r="Q38" s="56"/>
      <c r="R38" s="56">
        <f>SUM(L38:Q38)</f>
        <v>520</v>
      </c>
      <c r="S38" s="57">
        <f>R38*K38</f>
        <v>1820</v>
      </c>
      <c r="T38" s="58" t="s">
        <v>43</v>
      </c>
      <c r="U38" s="58" t="s">
        <v>84</v>
      </c>
      <c r="V38" s="56"/>
      <c r="W38" s="56"/>
    </row>
    <row r="39" spans="1:23" ht="10.5" customHeight="1" thickBot="1" x14ac:dyDescent="0.45">
      <c r="A39" s="79"/>
      <c r="B39" s="272"/>
      <c r="C39" s="273"/>
      <c r="D39" s="268"/>
      <c r="E39" s="267"/>
      <c r="F39" s="268"/>
      <c r="G39" s="267"/>
      <c r="H39" s="268"/>
      <c r="I39" s="268"/>
      <c r="J39" s="278"/>
      <c r="K39" s="55">
        <v>3.5</v>
      </c>
      <c r="L39" s="68">
        <v>2</v>
      </c>
      <c r="M39" s="68">
        <v>3</v>
      </c>
      <c r="N39" s="68">
        <v>3</v>
      </c>
      <c r="O39" s="68">
        <v>1</v>
      </c>
      <c r="P39" s="68">
        <v>1</v>
      </c>
      <c r="Q39" s="56"/>
      <c r="R39" s="68">
        <f>SUM(L39:Q39)</f>
        <v>10</v>
      </c>
      <c r="S39" s="69">
        <f>R39*K39</f>
        <v>35</v>
      </c>
      <c r="T39" s="70" t="s">
        <v>80</v>
      </c>
      <c r="U39" s="58"/>
      <c r="V39" s="56"/>
      <c r="W39" s="56"/>
    </row>
    <row r="40" spans="1:23" ht="10.5" customHeight="1" thickBot="1" x14ac:dyDescent="0.45">
      <c r="A40" s="79"/>
      <c r="B40" s="272"/>
      <c r="C40" s="273"/>
      <c r="D40" s="268"/>
      <c r="E40" s="267"/>
      <c r="F40" s="268"/>
      <c r="G40" s="267"/>
      <c r="H40" s="268"/>
      <c r="I40" s="268"/>
      <c r="J40" s="59"/>
      <c r="K40" s="60"/>
      <c r="L40" s="61">
        <f>SUM(L38:L39)</f>
        <v>106</v>
      </c>
      <c r="M40" s="61">
        <f t="shared" ref="M40:R40" si="14">SUM(M38:M39)</f>
        <v>159</v>
      </c>
      <c r="N40" s="61">
        <f t="shared" si="14"/>
        <v>159</v>
      </c>
      <c r="O40" s="61">
        <f t="shared" si="14"/>
        <v>53</v>
      </c>
      <c r="P40" s="61">
        <f t="shared" si="14"/>
        <v>53</v>
      </c>
      <c r="Q40" s="61">
        <f t="shared" si="14"/>
        <v>0</v>
      </c>
      <c r="R40" s="61">
        <f t="shared" si="14"/>
        <v>530</v>
      </c>
      <c r="S40" s="62">
        <f>SUM(S38:S39)</f>
        <v>1855</v>
      </c>
      <c r="T40" s="61"/>
      <c r="U40" s="61"/>
      <c r="V40" s="61"/>
      <c r="W40" s="61"/>
    </row>
    <row r="41" spans="1:23" ht="10.5" customHeight="1" thickBot="1" x14ac:dyDescent="0.45">
      <c r="A41" s="79"/>
      <c r="B41" s="272">
        <v>775476</v>
      </c>
      <c r="C41" s="273">
        <v>4500459065</v>
      </c>
      <c r="D41" s="268"/>
      <c r="E41" s="267">
        <v>44520</v>
      </c>
      <c r="F41" s="267">
        <v>44527</v>
      </c>
      <c r="G41" s="267">
        <v>44592</v>
      </c>
      <c r="H41" s="268" t="s">
        <v>28</v>
      </c>
      <c r="I41" s="268" t="s">
        <v>3</v>
      </c>
      <c r="J41" s="277" t="s">
        <v>54</v>
      </c>
      <c r="K41" s="55">
        <v>3.5</v>
      </c>
      <c r="L41" s="56">
        <v>34</v>
      </c>
      <c r="M41" s="56">
        <v>109</v>
      </c>
      <c r="N41" s="56">
        <v>115</v>
      </c>
      <c r="O41" s="56">
        <v>71</v>
      </c>
      <c r="P41" s="56">
        <v>10</v>
      </c>
      <c r="Q41" s="56"/>
      <c r="R41" s="56">
        <f>SUM(L41:Q41)</f>
        <v>339</v>
      </c>
      <c r="S41" s="57">
        <f>R41*K41</f>
        <v>1186.5</v>
      </c>
      <c r="T41" s="58" t="s">
        <v>42</v>
      </c>
      <c r="U41" s="58"/>
      <c r="V41" s="56"/>
      <c r="W41" s="56"/>
    </row>
    <row r="42" spans="1:23" ht="10.5" customHeight="1" thickBot="1" x14ac:dyDescent="0.45">
      <c r="A42" s="79"/>
      <c r="B42" s="272"/>
      <c r="C42" s="273"/>
      <c r="D42" s="268"/>
      <c r="E42" s="267"/>
      <c r="F42" s="267"/>
      <c r="G42" s="267"/>
      <c r="H42" s="268"/>
      <c r="I42" s="268"/>
      <c r="J42" s="278"/>
      <c r="K42" s="55">
        <v>3.5</v>
      </c>
      <c r="L42" s="68">
        <v>2</v>
      </c>
      <c r="M42" s="68">
        <v>0</v>
      </c>
      <c r="N42" s="68">
        <v>0</v>
      </c>
      <c r="O42" s="68">
        <v>4</v>
      </c>
      <c r="P42" s="68">
        <v>4</v>
      </c>
      <c r="Q42" s="68"/>
      <c r="R42" s="68">
        <f>SUM(L42:Q42)</f>
        <v>10</v>
      </c>
      <c r="S42" s="69">
        <f>R42*K42</f>
        <v>35</v>
      </c>
      <c r="T42" s="70" t="s">
        <v>80</v>
      </c>
      <c r="U42" s="71"/>
      <c r="V42" s="56"/>
      <c r="W42" s="56"/>
    </row>
    <row r="43" spans="1:23" ht="10.5" customHeight="1" thickBot="1" x14ac:dyDescent="0.45">
      <c r="A43" s="79"/>
      <c r="B43" s="272"/>
      <c r="C43" s="273"/>
      <c r="D43" s="268"/>
      <c r="E43" s="267"/>
      <c r="F43" s="267"/>
      <c r="G43" s="267"/>
      <c r="H43" s="268"/>
      <c r="I43" s="268"/>
      <c r="J43" s="59"/>
      <c r="K43" s="60"/>
      <c r="L43" s="61">
        <f t="shared" ref="L43:S43" si="15">SUM(L41:L42)</f>
        <v>36</v>
      </c>
      <c r="M43" s="61">
        <f t="shared" si="15"/>
        <v>109</v>
      </c>
      <c r="N43" s="61">
        <f t="shared" si="15"/>
        <v>115</v>
      </c>
      <c r="O43" s="61">
        <f t="shared" si="15"/>
        <v>75</v>
      </c>
      <c r="P43" s="61">
        <f t="shared" si="15"/>
        <v>14</v>
      </c>
      <c r="Q43" s="61">
        <f t="shared" si="15"/>
        <v>0</v>
      </c>
      <c r="R43" s="61">
        <f t="shared" si="15"/>
        <v>349</v>
      </c>
      <c r="S43" s="62">
        <f t="shared" si="15"/>
        <v>1221.5</v>
      </c>
      <c r="T43" s="61"/>
      <c r="U43" s="61"/>
      <c r="V43" s="61"/>
      <c r="W43" s="61"/>
    </row>
    <row r="44" spans="1:23" ht="10.5" customHeight="1" thickBot="1" x14ac:dyDescent="0.45">
      <c r="A44" s="79"/>
      <c r="B44" s="272">
        <v>775478</v>
      </c>
      <c r="C44" s="274">
        <v>4500459067</v>
      </c>
      <c r="D44" s="268"/>
      <c r="E44" s="267">
        <v>44520</v>
      </c>
      <c r="F44" s="267">
        <v>44527</v>
      </c>
      <c r="G44" s="267">
        <v>44592</v>
      </c>
      <c r="H44" s="268" t="s">
        <v>28</v>
      </c>
      <c r="I44" s="268" t="s">
        <v>3</v>
      </c>
      <c r="J44" s="54" t="s">
        <v>54</v>
      </c>
      <c r="K44" s="55">
        <v>3.5</v>
      </c>
      <c r="L44" s="56">
        <v>121</v>
      </c>
      <c r="M44" s="56">
        <v>177</v>
      </c>
      <c r="N44" s="56">
        <v>126</v>
      </c>
      <c r="O44" s="56">
        <v>54</v>
      </c>
      <c r="P44" s="56">
        <v>22</v>
      </c>
      <c r="Q44" s="56"/>
      <c r="R44" s="56">
        <f>SUM(L44:Q44)</f>
        <v>500</v>
      </c>
      <c r="S44" s="57">
        <f>R44*K44</f>
        <v>1750</v>
      </c>
      <c r="T44" s="58" t="s">
        <v>7</v>
      </c>
      <c r="U44" s="58"/>
      <c r="V44" s="56"/>
      <c r="W44" s="56"/>
    </row>
    <row r="45" spans="1:23" ht="10.5" customHeight="1" thickBot="1" x14ac:dyDescent="0.45">
      <c r="A45" s="79"/>
      <c r="B45" s="272"/>
      <c r="C45" s="274"/>
      <c r="D45" s="268"/>
      <c r="E45" s="268"/>
      <c r="F45" s="268"/>
      <c r="G45" s="268"/>
      <c r="H45" s="268"/>
      <c r="I45" s="268"/>
      <c r="J45" s="59"/>
      <c r="K45" s="60"/>
      <c r="L45" s="61">
        <f>SUM(L44:L44)</f>
        <v>121</v>
      </c>
      <c r="M45" s="61">
        <f>SUM(M44:M44)</f>
        <v>177</v>
      </c>
      <c r="N45" s="61">
        <f>SUM(N44:N44)</f>
        <v>126</v>
      </c>
      <c r="O45" s="61">
        <f>SUM(O44:O44)</f>
        <v>54</v>
      </c>
      <c r="P45" s="61">
        <f>SUM(P44:P44)</f>
        <v>22</v>
      </c>
      <c r="Q45" s="61"/>
      <c r="R45" s="61">
        <f>SUM(R44:R44)</f>
        <v>500</v>
      </c>
      <c r="S45" s="62">
        <f>S44</f>
        <v>1750</v>
      </c>
      <c r="T45" s="61"/>
      <c r="U45" s="61"/>
      <c r="V45" s="61"/>
      <c r="W45" s="61"/>
    </row>
    <row r="46" spans="1:23" ht="16.5" customHeight="1" thickBot="1" x14ac:dyDescent="0.45">
      <c r="A46" s="79"/>
      <c r="B46" s="263" t="s">
        <v>0</v>
      </c>
      <c r="C46" s="264"/>
      <c r="D46" s="264"/>
      <c r="E46" s="264"/>
      <c r="F46" s="264"/>
      <c r="G46" s="264"/>
      <c r="H46" s="264"/>
      <c r="I46" s="264"/>
      <c r="J46" s="83" t="s">
        <v>88</v>
      </c>
      <c r="K46" s="73"/>
      <c r="L46" s="74">
        <f t="shared" ref="L46:Q46" si="16">L6+L8+L10+L13+L15+L17+L19</f>
        <v>1181</v>
      </c>
      <c r="M46" s="74">
        <f t="shared" si="16"/>
        <v>2105</v>
      </c>
      <c r="N46" s="74">
        <f t="shared" si="16"/>
        <v>2076</v>
      </c>
      <c r="O46" s="74">
        <f t="shared" si="16"/>
        <v>893</v>
      </c>
      <c r="P46" s="74">
        <f t="shared" si="16"/>
        <v>512</v>
      </c>
      <c r="Q46" s="74">
        <f t="shared" si="16"/>
        <v>0</v>
      </c>
      <c r="R46" s="84">
        <f>SUM(L46:Q46)</f>
        <v>6767</v>
      </c>
      <c r="S46" s="75">
        <f>S6+S8+S10+S13+S15+S17+S19</f>
        <v>23210.81</v>
      </c>
      <c r="T46" s="82"/>
      <c r="U46" s="82"/>
      <c r="V46" s="82"/>
      <c r="W46" s="82"/>
    </row>
    <row r="47" spans="1:23" ht="16.5" customHeight="1" thickBot="1" x14ac:dyDescent="0.45">
      <c r="A47" s="79"/>
      <c r="B47" s="263"/>
      <c r="C47" s="264"/>
      <c r="D47" s="264"/>
      <c r="E47" s="264"/>
      <c r="F47" s="264"/>
      <c r="G47" s="264"/>
      <c r="H47" s="264"/>
      <c r="I47" s="264"/>
      <c r="J47" s="83" t="s">
        <v>89</v>
      </c>
      <c r="K47" s="73"/>
      <c r="L47" s="74">
        <f t="shared" ref="L47:Q47" si="17">SUM(L21,L23,L25,L28,L30,L32)</f>
        <v>1228</v>
      </c>
      <c r="M47" s="74">
        <f t="shared" si="17"/>
        <v>2213</v>
      </c>
      <c r="N47" s="74">
        <f t="shared" si="17"/>
        <v>2176</v>
      </c>
      <c r="O47" s="74">
        <f t="shared" si="17"/>
        <v>941</v>
      </c>
      <c r="P47" s="74">
        <f t="shared" si="17"/>
        <v>527</v>
      </c>
      <c r="Q47" s="74">
        <f t="shared" si="17"/>
        <v>0</v>
      </c>
      <c r="R47" s="84">
        <f>SUM(L47:Q47)</f>
        <v>7085</v>
      </c>
      <c r="S47" s="75">
        <f>S21+S23+S25+S28+S30+S32</f>
        <v>24939.200000000001</v>
      </c>
      <c r="T47" s="82"/>
      <c r="U47" s="82"/>
      <c r="V47" s="82"/>
      <c r="W47" s="82"/>
    </row>
    <row r="48" spans="1:23" ht="16.5" customHeight="1" thickBot="1" x14ac:dyDescent="0.45">
      <c r="A48" s="79"/>
      <c r="B48" s="263"/>
      <c r="C48" s="264"/>
      <c r="D48" s="264"/>
      <c r="E48" s="264"/>
      <c r="F48" s="264"/>
      <c r="G48" s="264"/>
      <c r="H48" s="264"/>
      <c r="I48" s="264"/>
      <c r="J48" s="83" t="s">
        <v>90</v>
      </c>
      <c r="K48" s="73"/>
      <c r="L48" s="74">
        <f t="shared" ref="L48:Q48" si="18">SUM(L40,L34,L37,L43,L45)</f>
        <v>348</v>
      </c>
      <c r="M48" s="74">
        <f t="shared" si="18"/>
        <v>585</v>
      </c>
      <c r="N48" s="74">
        <f t="shared" si="18"/>
        <v>539</v>
      </c>
      <c r="O48" s="74">
        <f t="shared" si="18"/>
        <v>239</v>
      </c>
      <c r="P48" s="74">
        <f t="shared" si="18"/>
        <v>131</v>
      </c>
      <c r="Q48" s="74">
        <f t="shared" si="18"/>
        <v>0</v>
      </c>
      <c r="R48" s="84">
        <f>SUM(L48:Q48)</f>
        <v>1842</v>
      </c>
      <c r="S48" s="75">
        <f>S34+S37+S40+S43+S45</f>
        <v>6447</v>
      </c>
      <c r="T48" s="82"/>
      <c r="U48" s="82"/>
      <c r="V48" s="82"/>
      <c r="W48" s="82"/>
    </row>
    <row r="49" spans="1:23" ht="16.5" customHeight="1" thickBot="1" x14ac:dyDescent="0.45">
      <c r="A49" s="80"/>
      <c r="B49" s="263"/>
      <c r="C49" s="264"/>
      <c r="D49" s="264"/>
      <c r="E49" s="264"/>
      <c r="F49" s="264"/>
      <c r="G49" s="264"/>
      <c r="H49" s="264"/>
      <c r="I49" s="264"/>
      <c r="J49" s="73"/>
      <c r="K49" s="73"/>
      <c r="L49" s="76">
        <f t="shared" ref="L49:Q49" si="19">SUM(L46:L48)</f>
        <v>2757</v>
      </c>
      <c r="M49" s="76">
        <f t="shared" si="19"/>
        <v>4903</v>
      </c>
      <c r="N49" s="76">
        <f t="shared" si="19"/>
        <v>4791</v>
      </c>
      <c r="O49" s="76">
        <f t="shared" si="19"/>
        <v>2073</v>
      </c>
      <c r="P49" s="76">
        <f t="shared" si="19"/>
        <v>1170</v>
      </c>
      <c r="Q49" s="76">
        <f t="shared" si="19"/>
        <v>0</v>
      </c>
      <c r="R49" s="85">
        <f>SUM(L49:Q49)</f>
        <v>15694</v>
      </c>
      <c r="S49" s="77">
        <f>SUM(S46:S48)</f>
        <v>54597.01</v>
      </c>
      <c r="T49" s="82"/>
      <c r="U49" s="82"/>
      <c r="V49" s="82"/>
      <c r="W49" s="82"/>
    </row>
  </sheetData>
  <mergeCells count="153">
    <mergeCell ref="J26:J27"/>
    <mergeCell ref="B24:B25"/>
    <mergeCell ref="C24:C25"/>
    <mergeCell ref="J35:J36"/>
    <mergeCell ref="J38:J39"/>
    <mergeCell ref="J41:J42"/>
    <mergeCell ref="I44:I45"/>
    <mergeCell ref="B46:I49"/>
    <mergeCell ref="V2:W2"/>
    <mergeCell ref="G14:G15"/>
    <mergeCell ref="J11:J12"/>
    <mergeCell ref="H24:H25"/>
    <mergeCell ref="H26:H28"/>
    <mergeCell ref="I24:I25"/>
    <mergeCell ref="I26:I28"/>
    <mergeCell ref="I29:I30"/>
    <mergeCell ref="B44:B45"/>
    <mergeCell ref="C44:C45"/>
    <mergeCell ref="E44:E45"/>
    <mergeCell ref="F44:F45"/>
    <mergeCell ref="G44:G45"/>
    <mergeCell ref="H44:H45"/>
    <mergeCell ref="I38:I40"/>
    <mergeCell ref="B41:B43"/>
    <mergeCell ref="F41:F43"/>
    <mergeCell ref="G41:G43"/>
    <mergeCell ref="H41:H43"/>
    <mergeCell ref="I41:I43"/>
    <mergeCell ref="B38:B40"/>
    <mergeCell ref="C38:C40"/>
    <mergeCell ref="E38:E40"/>
    <mergeCell ref="F38:F40"/>
    <mergeCell ref="G38:G40"/>
    <mergeCell ref="H38:H40"/>
    <mergeCell ref="C35:C37"/>
    <mergeCell ref="E35:E37"/>
    <mergeCell ref="F35:F37"/>
    <mergeCell ref="G35:G37"/>
    <mergeCell ref="H35:H37"/>
    <mergeCell ref="I35:I37"/>
    <mergeCell ref="I31:I32"/>
    <mergeCell ref="B33:B34"/>
    <mergeCell ref="C33:C34"/>
    <mergeCell ref="D33:D45"/>
    <mergeCell ref="E33:E34"/>
    <mergeCell ref="F33:F34"/>
    <mergeCell ref="G33:G34"/>
    <mergeCell ref="H33:H34"/>
    <mergeCell ref="I33:I34"/>
    <mergeCell ref="B35:B37"/>
    <mergeCell ref="B31:B32"/>
    <mergeCell ref="C31:C32"/>
    <mergeCell ref="E31:E32"/>
    <mergeCell ref="F31:F32"/>
    <mergeCell ref="G31:G32"/>
    <mergeCell ref="H31:H32"/>
    <mergeCell ref="C41:C43"/>
    <mergeCell ref="E41:E43"/>
    <mergeCell ref="E29:E30"/>
    <mergeCell ref="F29:F30"/>
    <mergeCell ref="G29:G30"/>
    <mergeCell ref="H29:H30"/>
    <mergeCell ref="E24:E25"/>
    <mergeCell ref="F24:F25"/>
    <mergeCell ref="G24:G25"/>
    <mergeCell ref="B26:B28"/>
    <mergeCell ref="C26:C28"/>
    <mergeCell ref="E26:E28"/>
    <mergeCell ref="F26:F28"/>
    <mergeCell ref="G26:G28"/>
    <mergeCell ref="C22:C23"/>
    <mergeCell ref="E22:E23"/>
    <mergeCell ref="F22:F23"/>
    <mergeCell ref="G22:G23"/>
    <mergeCell ref="H22:H23"/>
    <mergeCell ref="I22:I23"/>
    <mergeCell ref="I18:I19"/>
    <mergeCell ref="B20:B21"/>
    <mergeCell ref="C20:C21"/>
    <mergeCell ref="D20:D32"/>
    <mergeCell ref="E20:E21"/>
    <mergeCell ref="F20:F21"/>
    <mergeCell ref="G20:G21"/>
    <mergeCell ref="H20:H21"/>
    <mergeCell ref="I20:I21"/>
    <mergeCell ref="B22:B23"/>
    <mergeCell ref="B18:B19"/>
    <mergeCell ref="C18:C19"/>
    <mergeCell ref="E18:E19"/>
    <mergeCell ref="F18:F19"/>
    <mergeCell ref="G18:G19"/>
    <mergeCell ref="H18:H19"/>
    <mergeCell ref="B29:B30"/>
    <mergeCell ref="C29:C30"/>
    <mergeCell ref="C9:C10"/>
    <mergeCell ref="E9:E10"/>
    <mergeCell ref="F9:F10"/>
    <mergeCell ref="G9:G10"/>
    <mergeCell ref="H9:H10"/>
    <mergeCell ref="B16:B17"/>
    <mergeCell ref="C16:C17"/>
    <mergeCell ref="E16:E17"/>
    <mergeCell ref="F16:F17"/>
    <mergeCell ref="G16:G17"/>
    <mergeCell ref="H16:H17"/>
    <mergeCell ref="C14:C15"/>
    <mergeCell ref="E14:E15"/>
    <mergeCell ref="F14:F15"/>
    <mergeCell ref="H14:H15"/>
    <mergeCell ref="A11:A16"/>
    <mergeCell ref="B11:B13"/>
    <mergeCell ref="C11:C13"/>
    <mergeCell ref="E11:E13"/>
    <mergeCell ref="F11:F13"/>
    <mergeCell ref="G11:G13"/>
    <mergeCell ref="H11:H13"/>
    <mergeCell ref="I11:I13"/>
    <mergeCell ref="B14:B15"/>
    <mergeCell ref="I16:I17"/>
    <mergeCell ref="I14:I15"/>
    <mergeCell ref="C7:C8"/>
    <mergeCell ref="E7:E8"/>
    <mergeCell ref="F7:F8"/>
    <mergeCell ref="G7:G8"/>
    <mergeCell ref="H7:H8"/>
    <mergeCell ref="I7:I8"/>
    <mergeCell ref="W3:W4"/>
    <mergeCell ref="B5:B6"/>
    <mergeCell ref="C5:C6"/>
    <mergeCell ref="D5:D19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I9:I10"/>
    <mergeCell ref="B9:B10"/>
    <mergeCell ref="A1:W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FEFB-9511-42DB-99FC-136ADBB24D46}">
  <sheetPr>
    <pageSetUpPr fitToPage="1"/>
  </sheetPr>
  <dimension ref="A1:W38"/>
  <sheetViews>
    <sheetView showGridLines="0" topLeftCell="C5" zoomScaleNormal="100" workbookViewId="0">
      <selection activeCell="S40" sqref="S40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1.59765625" style="37" bestFit="1" customWidth="1"/>
    <col min="4" max="4" width="5.8984375" style="2" customWidth="1"/>
    <col min="5" max="7" width="13.69921875" style="2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4.59765625" style="51" customWidth="1"/>
    <col min="20" max="20" width="13.19921875" style="2" customWidth="1"/>
    <col min="21" max="21" width="10.09765625" style="2" customWidth="1"/>
    <col min="22" max="23" width="9" style="2" customWidth="1"/>
    <col min="24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1" t="s">
        <v>100</v>
      </c>
      <c r="W2" s="241"/>
    </row>
    <row r="3" spans="1:23" ht="10.5" customHeight="1" thickBot="1" x14ac:dyDescent="0.45">
      <c r="A3" s="279" t="s">
        <v>25</v>
      </c>
      <c r="B3" s="254" t="s">
        <v>61</v>
      </c>
      <c r="C3" s="254" t="s">
        <v>60</v>
      </c>
      <c r="D3" s="254" t="s">
        <v>24</v>
      </c>
      <c r="E3" s="254" t="s">
        <v>72</v>
      </c>
      <c r="F3" s="254" t="s">
        <v>73</v>
      </c>
      <c r="G3" s="254" t="s">
        <v>74</v>
      </c>
      <c r="H3" s="254" t="s">
        <v>23</v>
      </c>
      <c r="I3" s="254" t="s">
        <v>22</v>
      </c>
      <c r="J3" s="254" t="s">
        <v>21</v>
      </c>
      <c r="K3" s="254" t="s">
        <v>20</v>
      </c>
      <c r="L3" s="281" t="s">
        <v>19</v>
      </c>
      <c r="M3" s="281"/>
      <c r="N3" s="281"/>
      <c r="O3" s="281"/>
      <c r="P3" s="281"/>
      <c r="Q3" s="281"/>
      <c r="R3" s="281"/>
      <c r="S3" s="281"/>
      <c r="T3" s="254" t="s">
        <v>18</v>
      </c>
      <c r="U3" s="254"/>
      <c r="V3" s="254" t="s">
        <v>17</v>
      </c>
      <c r="W3" s="254" t="s">
        <v>16</v>
      </c>
    </row>
    <row r="4" spans="1:23" ht="10.5" customHeight="1" thickBot="1" x14ac:dyDescent="0.45">
      <c r="A4" s="280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145" t="s">
        <v>15</v>
      </c>
      <c r="M4" s="145" t="s">
        <v>14</v>
      </c>
      <c r="N4" s="145" t="s">
        <v>13</v>
      </c>
      <c r="O4" s="145" t="s">
        <v>12</v>
      </c>
      <c r="P4" s="145" t="s">
        <v>11</v>
      </c>
      <c r="Q4" s="145" t="s">
        <v>36</v>
      </c>
      <c r="R4" s="145" t="s">
        <v>10</v>
      </c>
      <c r="S4" s="86" t="s">
        <v>63</v>
      </c>
      <c r="T4" s="52" t="s">
        <v>9</v>
      </c>
      <c r="U4" s="52" t="s">
        <v>8</v>
      </c>
      <c r="V4" s="254"/>
      <c r="W4" s="254"/>
    </row>
    <row r="5" spans="1:23" ht="10.5" customHeight="1" thickBot="1" x14ac:dyDescent="0.45">
      <c r="A5" s="90"/>
      <c r="B5" s="282">
        <v>775440</v>
      </c>
      <c r="C5" s="282">
        <v>4500459033</v>
      </c>
      <c r="D5" s="268">
        <v>1150</v>
      </c>
      <c r="E5" s="267">
        <v>44502</v>
      </c>
      <c r="F5" s="267">
        <v>44509</v>
      </c>
      <c r="G5" s="267">
        <v>44557</v>
      </c>
      <c r="H5" s="268" t="s">
        <v>28</v>
      </c>
      <c r="I5" s="268" t="s">
        <v>3</v>
      </c>
      <c r="J5" s="276" t="s">
        <v>39</v>
      </c>
      <c r="K5" s="146">
        <v>3.09</v>
      </c>
      <c r="L5" s="177">
        <v>191</v>
      </c>
      <c r="M5" s="177">
        <v>315</v>
      </c>
      <c r="N5" s="177">
        <v>324</v>
      </c>
      <c r="O5" s="177">
        <v>173</v>
      </c>
      <c r="P5" s="177">
        <v>71</v>
      </c>
      <c r="Q5" s="177">
        <v>27</v>
      </c>
      <c r="R5" s="177">
        <f>SUM(L5:Q5)</f>
        <v>1101</v>
      </c>
      <c r="S5" s="149">
        <f>R5*K5</f>
        <v>3402.0899999999997</v>
      </c>
      <c r="T5" s="58" t="s">
        <v>7</v>
      </c>
      <c r="U5" s="58"/>
      <c r="V5" s="56"/>
      <c r="W5" s="56"/>
    </row>
    <row r="6" spans="1:23" ht="10.5" customHeight="1" thickBot="1" x14ac:dyDescent="0.45">
      <c r="A6" s="91" t="s">
        <v>64</v>
      </c>
      <c r="B6" s="282"/>
      <c r="C6" s="282"/>
      <c r="D6" s="268"/>
      <c r="E6" s="268"/>
      <c r="F6" s="267"/>
      <c r="G6" s="268"/>
      <c r="H6" s="268"/>
      <c r="I6" s="268"/>
      <c r="J6" s="276"/>
      <c r="K6" s="147"/>
      <c r="L6" s="174">
        <f>L5</f>
        <v>191</v>
      </c>
      <c r="M6" s="174">
        <f t="shared" ref="M6:O6" si="0">M5</f>
        <v>315</v>
      </c>
      <c r="N6" s="174">
        <f t="shared" si="0"/>
        <v>324</v>
      </c>
      <c r="O6" s="174">
        <f t="shared" si="0"/>
        <v>173</v>
      </c>
      <c r="P6" s="174">
        <v>71</v>
      </c>
      <c r="Q6" s="174">
        <v>27</v>
      </c>
      <c r="R6" s="174">
        <f>R5</f>
        <v>1101</v>
      </c>
      <c r="S6" s="150">
        <f>S5</f>
        <v>3402.0899999999997</v>
      </c>
      <c r="T6" s="63"/>
      <c r="U6" s="63"/>
      <c r="V6" s="61"/>
      <c r="W6" s="61"/>
    </row>
    <row r="7" spans="1:23" ht="10.5" customHeight="1" thickBot="1" x14ac:dyDescent="0.45">
      <c r="A7" s="91" t="s">
        <v>96</v>
      </c>
      <c r="B7" s="274">
        <v>775401</v>
      </c>
      <c r="C7" s="283">
        <v>4500459084</v>
      </c>
      <c r="D7" s="268">
        <v>1116</v>
      </c>
      <c r="E7" s="267">
        <v>44520</v>
      </c>
      <c r="F7" s="267">
        <v>44527</v>
      </c>
      <c r="G7" s="267">
        <v>44592</v>
      </c>
      <c r="H7" s="268" t="s">
        <v>28</v>
      </c>
      <c r="I7" s="268" t="s">
        <v>3</v>
      </c>
      <c r="J7" s="276" t="s">
        <v>50</v>
      </c>
      <c r="K7" s="146">
        <v>3.29</v>
      </c>
      <c r="L7" s="177">
        <v>140</v>
      </c>
      <c r="M7" s="177">
        <v>115</v>
      </c>
      <c r="N7" s="177">
        <v>176</v>
      </c>
      <c r="O7" s="177">
        <v>62</v>
      </c>
      <c r="P7" s="177"/>
      <c r="Q7" s="177"/>
      <c r="R7" s="177">
        <f>SUM($L$7:$P$7)</f>
        <v>493</v>
      </c>
      <c r="S7" s="149">
        <f>R7*K7</f>
        <v>1621.97</v>
      </c>
      <c r="T7" s="58" t="s">
        <v>42</v>
      </c>
      <c r="U7" s="70"/>
      <c r="V7" s="87"/>
      <c r="W7" s="87"/>
    </row>
    <row r="8" spans="1:23" ht="10.5" customHeight="1" thickBot="1" x14ac:dyDescent="0.45">
      <c r="A8" s="92" t="s">
        <v>6</v>
      </c>
      <c r="B8" s="274"/>
      <c r="C8" s="284"/>
      <c r="D8" s="268"/>
      <c r="E8" s="268"/>
      <c r="F8" s="267"/>
      <c r="G8" s="268"/>
      <c r="H8" s="268"/>
      <c r="I8" s="268"/>
      <c r="J8" s="276"/>
      <c r="K8" s="147"/>
      <c r="L8" s="174">
        <f>L7</f>
        <v>140</v>
      </c>
      <c r="M8" s="174">
        <f t="shared" ref="M8:R8" si="1">M7</f>
        <v>115</v>
      </c>
      <c r="N8" s="174">
        <f t="shared" si="1"/>
        <v>176</v>
      </c>
      <c r="O8" s="174">
        <f t="shared" si="1"/>
        <v>62</v>
      </c>
      <c r="P8" s="174">
        <f t="shared" si="1"/>
        <v>0</v>
      </c>
      <c r="Q8" s="174"/>
      <c r="R8" s="174">
        <f t="shared" si="1"/>
        <v>493</v>
      </c>
      <c r="S8" s="150">
        <f>S7</f>
        <v>1621.97</v>
      </c>
      <c r="T8" s="63"/>
      <c r="U8" s="63"/>
      <c r="V8" s="61"/>
      <c r="W8" s="61"/>
    </row>
    <row r="9" spans="1:23" ht="10.5" customHeight="1" thickBot="1" x14ac:dyDescent="0.45">
      <c r="A9" s="90" t="s">
        <v>5</v>
      </c>
      <c r="B9" s="274">
        <v>775402</v>
      </c>
      <c r="C9" s="273">
        <v>4500459085</v>
      </c>
      <c r="D9" s="268"/>
      <c r="E9" s="267">
        <v>44520</v>
      </c>
      <c r="F9" s="267">
        <v>44527</v>
      </c>
      <c r="G9" s="267">
        <v>44592</v>
      </c>
      <c r="H9" s="268" t="s">
        <v>28</v>
      </c>
      <c r="I9" s="268" t="s">
        <v>3</v>
      </c>
      <c r="J9" s="276" t="s">
        <v>50</v>
      </c>
      <c r="K9" s="146">
        <v>3.29</v>
      </c>
      <c r="L9" s="177">
        <v>173</v>
      </c>
      <c r="M9" s="177">
        <v>519</v>
      </c>
      <c r="N9" s="177">
        <v>519</v>
      </c>
      <c r="O9" s="177">
        <v>173</v>
      </c>
      <c r="P9" s="177">
        <v>173</v>
      </c>
      <c r="Q9" s="177"/>
      <c r="R9" s="177">
        <f>SUM($L$9:$P$9)</f>
        <v>1557</v>
      </c>
      <c r="S9" s="149">
        <f>R9*K9</f>
        <v>5122.53</v>
      </c>
      <c r="T9" s="58" t="s">
        <v>43</v>
      </c>
      <c r="U9" s="58" t="s">
        <v>87</v>
      </c>
      <c r="V9" s="56"/>
      <c r="W9" s="56"/>
    </row>
    <row r="10" spans="1:23" ht="10.5" customHeight="1" thickBot="1" x14ac:dyDescent="0.45">
      <c r="A10" s="90" t="s">
        <v>71</v>
      </c>
      <c r="B10" s="274"/>
      <c r="C10" s="273"/>
      <c r="D10" s="268"/>
      <c r="E10" s="268"/>
      <c r="F10" s="267"/>
      <c r="G10" s="268"/>
      <c r="H10" s="268"/>
      <c r="I10" s="268"/>
      <c r="J10" s="276"/>
      <c r="K10" s="147"/>
      <c r="L10" s="174">
        <f>L9</f>
        <v>173</v>
      </c>
      <c r="M10" s="174">
        <f t="shared" ref="M10:R10" si="2">M9</f>
        <v>519</v>
      </c>
      <c r="N10" s="174">
        <f t="shared" si="2"/>
        <v>519</v>
      </c>
      <c r="O10" s="174">
        <f t="shared" si="2"/>
        <v>173</v>
      </c>
      <c r="P10" s="174">
        <f t="shared" si="2"/>
        <v>173</v>
      </c>
      <c r="Q10" s="174"/>
      <c r="R10" s="174">
        <f t="shared" si="2"/>
        <v>1557</v>
      </c>
      <c r="S10" s="150">
        <f>S9</f>
        <v>5122.53</v>
      </c>
      <c r="T10" s="63"/>
      <c r="U10" s="63"/>
      <c r="V10" s="61"/>
      <c r="W10" s="61"/>
    </row>
    <row r="11" spans="1:23" ht="10.5" customHeight="1" thickBot="1" x14ac:dyDescent="0.45">
      <c r="A11" s="285"/>
      <c r="B11" s="274">
        <v>775403</v>
      </c>
      <c r="C11" s="273">
        <v>4500459086</v>
      </c>
      <c r="D11" s="268"/>
      <c r="E11" s="267">
        <v>44520</v>
      </c>
      <c r="F11" s="267">
        <v>44527</v>
      </c>
      <c r="G11" s="267">
        <v>44592</v>
      </c>
      <c r="H11" s="268" t="s">
        <v>28</v>
      </c>
      <c r="I11" s="268" t="s">
        <v>3</v>
      </c>
      <c r="J11" s="276" t="s">
        <v>50</v>
      </c>
      <c r="K11" s="146">
        <v>3.29</v>
      </c>
      <c r="L11" s="177">
        <v>346</v>
      </c>
      <c r="M11" s="177">
        <v>318</v>
      </c>
      <c r="N11" s="177">
        <v>432</v>
      </c>
      <c r="O11" s="177">
        <v>170</v>
      </c>
      <c r="P11" s="177">
        <v>10</v>
      </c>
      <c r="Q11" s="177"/>
      <c r="R11" s="177">
        <f>SUM(L11:Q11)</f>
        <v>1276</v>
      </c>
      <c r="S11" s="149">
        <f>R11*K11</f>
        <v>4198.04</v>
      </c>
      <c r="T11" s="58" t="s">
        <v>42</v>
      </c>
      <c r="U11" s="58"/>
      <c r="V11" s="56"/>
      <c r="W11" s="56"/>
    </row>
    <row r="12" spans="1:23" ht="10.5" customHeight="1" thickBot="1" x14ac:dyDescent="0.45">
      <c r="A12" s="285"/>
      <c r="B12" s="274"/>
      <c r="C12" s="273"/>
      <c r="D12" s="268"/>
      <c r="E12" s="268"/>
      <c r="F12" s="267"/>
      <c r="G12" s="268"/>
      <c r="H12" s="268"/>
      <c r="I12" s="268"/>
      <c r="J12" s="276"/>
      <c r="K12" s="147"/>
      <c r="L12" s="174">
        <f t="shared" ref="L12:R12" si="3">SUM(L11:L11)</f>
        <v>346</v>
      </c>
      <c r="M12" s="174">
        <f t="shared" si="3"/>
        <v>318</v>
      </c>
      <c r="N12" s="174">
        <f t="shared" si="3"/>
        <v>432</v>
      </c>
      <c r="O12" s="174">
        <f t="shared" si="3"/>
        <v>170</v>
      </c>
      <c r="P12" s="174">
        <f t="shared" si="3"/>
        <v>10</v>
      </c>
      <c r="Q12" s="174">
        <f t="shared" si="3"/>
        <v>0</v>
      </c>
      <c r="R12" s="174">
        <f t="shared" si="3"/>
        <v>1276</v>
      </c>
      <c r="S12" s="150">
        <f>S11</f>
        <v>4198.04</v>
      </c>
      <c r="T12" s="63"/>
      <c r="U12" s="63"/>
      <c r="V12" s="61"/>
      <c r="W12" s="61"/>
    </row>
    <row r="13" spans="1:23" ht="10.5" customHeight="1" thickBot="1" x14ac:dyDescent="0.45">
      <c r="A13" s="285"/>
      <c r="B13" s="274">
        <v>775404</v>
      </c>
      <c r="C13" s="273">
        <v>4500459087</v>
      </c>
      <c r="D13" s="268"/>
      <c r="E13" s="267">
        <v>44520</v>
      </c>
      <c r="F13" s="267">
        <v>44527</v>
      </c>
      <c r="G13" s="267">
        <v>44592</v>
      </c>
      <c r="H13" s="268" t="s">
        <v>28</v>
      </c>
      <c r="I13" s="268" t="s">
        <v>3</v>
      </c>
      <c r="J13" s="276" t="s">
        <v>50</v>
      </c>
      <c r="K13" s="146">
        <v>3.29</v>
      </c>
      <c r="L13" s="177">
        <v>277</v>
      </c>
      <c r="M13" s="177">
        <v>831</v>
      </c>
      <c r="N13" s="177">
        <v>831</v>
      </c>
      <c r="O13" s="177">
        <v>277</v>
      </c>
      <c r="P13" s="177">
        <v>277</v>
      </c>
      <c r="Q13" s="177"/>
      <c r="R13" s="177">
        <f>SUM($L$13:$Q$13)</f>
        <v>2493</v>
      </c>
      <c r="S13" s="149">
        <f>R13*K13</f>
        <v>8201.9699999999993</v>
      </c>
      <c r="T13" s="58" t="s">
        <v>43</v>
      </c>
      <c r="U13" s="58" t="s">
        <v>87</v>
      </c>
      <c r="V13" s="56"/>
      <c r="W13" s="56"/>
    </row>
    <row r="14" spans="1:23" ht="10.5" customHeight="1" thickBot="1" x14ac:dyDescent="0.45">
      <c r="A14" s="285"/>
      <c r="B14" s="274"/>
      <c r="C14" s="273"/>
      <c r="D14" s="268"/>
      <c r="E14" s="267"/>
      <c r="F14" s="267"/>
      <c r="G14" s="267"/>
      <c r="H14" s="268"/>
      <c r="I14" s="268"/>
      <c r="J14" s="276"/>
      <c r="K14" s="146">
        <v>3.29</v>
      </c>
      <c r="L14" s="186">
        <v>3</v>
      </c>
      <c r="M14" s="186">
        <v>9</v>
      </c>
      <c r="N14" s="186">
        <v>9</v>
      </c>
      <c r="O14" s="186">
        <v>3</v>
      </c>
      <c r="P14" s="186">
        <v>3</v>
      </c>
      <c r="Q14" s="186"/>
      <c r="R14" s="186">
        <f>SUM(L14:Q14)</f>
        <v>27</v>
      </c>
      <c r="S14" s="151">
        <f>R14*K13</f>
        <v>88.83</v>
      </c>
      <c r="T14" s="70" t="s">
        <v>80</v>
      </c>
      <c r="U14" s="71"/>
      <c r="V14" s="56"/>
      <c r="W14" s="56"/>
    </row>
    <row r="15" spans="1:23" ht="10.5" customHeight="1" thickBot="1" x14ac:dyDescent="0.45">
      <c r="A15" s="285"/>
      <c r="B15" s="274"/>
      <c r="C15" s="273"/>
      <c r="D15" s="268"/>
      <c r="E15" s="268"/>
      <c r="F15" s="267"/>
      <c r="G15" s="268"/>
      <c r="H15" s="268"/>
      <c r="I15" s="268"/>
      <c r="J15" s="276"/>
      <c r="K15" s="148"/>
      <c r="L15" s="174">
        <f>SUM(L13:L14)</f>
        <v>280</v>
      </c>
      <c r="M15" s="174">
        <f t="shared" ref="M15:R15" si="4">SUM(M13:M14)</f>
        <v>840</v>
      </c>
      <c r="N15" s="174">
        <f t="shared" si="4"/>
        <v>840</v>
      </c>
      <c r="O15" s="174">
        <f t="shared" si="4"/>
        <v>280</v>
      </c>
      <c r="P15" s="174">
        <f t="shared" si="4"/>
        <v>280</v>
      </c>
      <c r="Q15" s="174">
        <f t="shared" si="4"/>
        <v>0</v>
      </c>
      <c r="R15" s="174">
        <f t="shared" si="4"/>
        <v>2520</v>
      </c>
      <c r="S15" s="150">
        <f>SUM(S13:S14)</f>
        <v>8290.7999999999993</v>
      </c>
      <c r="T15" s="59"/>
      <c r="U15" s="63"/>
      <c r="V15" s="61"/>
      <c r="W15" s="61"/>
    </row>
    <row r="16" spans="1:23" ht="10.5" customHeight="1" thickBot="1" x14ac:dyDescent="0.45">
      <c r="A16" s="285"/>
      <c r="B16" s="274">
        <v>775405</v>
      </c>
      <c r="C16" s="274">
        <v>4500459088</v>
      </c>
      <c r="D16" s="268"/>
      <c r="E16" s="267">
        <v>44520</v>
      </c>
      <c r="F16" s="267">
        <v>44527</v>
      </c>
      <c r="G16" s="267">
        <v>44592</v>
      </c>
      <c r="H16" s="268" t="s">
        <v>28</v>
      </c>
      <c r="I16" s="268" t="s">
        <v>3</v>
      </c>
      <c r="J16" s="276" t="s">
        <v>50</v>
      </c>
      <c r="K16" s="146">
        <v>3.29</v>
      </c>
      <c r="L16" s="177">
        <v>92</v>
      </c>
      <c r="M16" s="177">
        <v>152</v>
      </c>
      <c r="N16" s="177">
        <v>156</v>
      </c>
      <c r="O16" s="177">
        <v>83</v>
      </c>
      <c r="P16" s="177">
        <v>34</v>
      </c>
      <c r="Q16" s="177">
        <v>13</v>
      </c>
      <c r="R16" s="177">
        <f>SUM(L16:Q16)</f>
        <v>530</v>
      </c>
      <c r="S16" s="149">
        <f>R16*K16</f>
        <v>1743.7</v>
      </c>
      <c r="T16" s="58" t="s">
        <v>7</v>
      </c>
      <c r="U16" s="58"/>
      <c r="V16" s="56"/>
      <c r="W16" s="56"/>
    </row>
    <row r="17" spans="1:23" ht="10.5" customHeight="1" thickBot="1" x14ac:dyDescent="0.45">
      <c r="A17" s="285"/>
      <c r="B17" s="274"/>
      <c r="C17" s="274"/>
      <c r="D17" s="268"/>
      <c r="E17" s="268"/>
      <c r="F17" s="267"/>
      <c r="G17" s="268"/>
      <c r="H17" s="268"/>
      <c r="I17" s="268"/>
      <c r="J17" s="276"/>
      <c r="K17" s="147"/>
      <c r="L17" s="174">
        <f>L16</f>
        <v>92</v>
      </c>
      <c r="M17" s="174">
        <f>M16</f>
        <v>152</v>
      </c>
      <c r="N17" s="174">
        <f>N16</f>
        <v>156</v>
      </c>
      <c r="O17" s="174">
        <f>O16</f>
        <v>83</v>
      </c>
      <c r="P17" s="174">
        <f>P16</f>
        <v>34</v>
      </c>
      <c r="Q17" s="174">
        <v>13</v>
      </c>
      <c r="R17" s="174">
        <f>R16</f>
        <v>530</v>
      </c>
      <c r="S17" s="150">
        <f>R17*K16</f>
        <v>1743.7</v>
      </c>
      <c r="T17" s="63"/>
      <c r="U17" s="63"/>
      <c r="V17" s="61"/>
      <c r="W17" s="61"/>
    </row>
    <row r="18" spans="1:23" ht="10.5" customHeight="1" thickBot="1" x14ac:dyDescent="0.45">
      <c r="A18" s="285"/>
      <c r="B18" s="286" t="s">
        <v>102</v>
      </c>
      <c r="C18" s="286" t="s">
        <v>102</v>
      </c>
      <c r="D18" s="268"/>
      <c r="E18" s="267">
        <v>44564</v>
      </c>
      <c r="F18" s="267"/>
      <c r="G18" s="267">
        <v>44592</v>
      </c>
      <c r="H18" s="268" t="s">
        <v>28</v>
      </c>
      <c r="I18" s="268" t="s">
        <v>3</v>
      </c>
      <c r="J18" s="276" t="s">
        <v>50</v>
      </c>
      <c r="K18" s="146">
        <v>3.29</v>
      </c>
      <c r="L18" s="177">
        <v>2</v>
      </c>
      <c r="M18" s="177">
        <v>2</v>
      </c>
      <c r="N18" s="177">
        <v>4</v>
      </c>
      <c r="O18" s="177">
        <v>2</v>
      </c>
      <c r="P18" s="177">
        <v>2</v>
      </c>
      <c r="Q18" s="177"/>
      <c r="R18" s="177">
        <f>SUM(L18:P18)</f>
        <v>12</v>
      </c>
      <c r="S18" s="149">
        <f>R18*K18</f>
        <v>39.480000000000004</v>
      </c>
      <c r="T18" s="58" t="s">
        <v>92</v>
      </c>
      <c r="U18" s="58" t="s">
        <v>62</v>
      </c>
      <c r="V18" s="56"/>
      <c r="W18" s="56"/>
    </row>
    <row r="19" spans="1:23" ht="10.5" customHeight="1" thickBot="1" x14ac:dyDescent="0.45">
      <c r="A19" s="93"/>
      <c r="B19" s="286"/>
      <c r="C19" s="286"/>
      <c r="D19" s="268"/>
      <c r="E19" s="268"/>
      <c r="F19" s="268"/>
      <c r="G19" s="268"/>
      <c r="H19" s="268"/>
      <c r="I19" s="268"/>
      <c r="J19" s="276"/>
      <c r="K19" s="147"/>
      <c r="L19" s="174">
        <f>L18</f>
        <v>2</v>
      </c>
      <c r="M19" s="174">
        <f t="shared" ref="M19:R19" si="5">M18</f>
        <v>2</v>
      </c>
      <c r="N19" s="174">
        <f t="shared" si="5"/>
        <v>4</v>
      </c>
      <c r="O19" s="174">
        <f t="shared" si="5"/>
        <v>2</v>
      </c>
      <c r="P19" s="174">
        <f t="shared" si="5"/>
        <v>2</v>
      </c>
      <c r="Q19" s="174"/>
      <c r="R19" s="174">
        <f t="shared" si="5"/>
        <v>12</v>
      </c>
      <c r="S19" s="150">
        <f>S18</f>
        <v>39.480000000000004</v>
      </c>
      <c r="T19" s="63"/>
      <c r="U19" s="63"/>
      <c r="V19" s="61"/>
      <c r="W19" s="61"/>
    </row>
    <row r="20" spans="1:23" ht="10.5" customHeight="1" thickBot="1" x14ac:dyDescent="0.45">
      <c r="A20" s="93"/>
      <c r="B20" s="286" t="s">
        <v>103</v>
      </c>
      <c r="C20" s="286" t="s">
        <v>103</v>
      </c>
      <c r="D20" s="268"/>
      <c r="E20" s="267">
        <v>44564</v>
      </c>
      <c r="F20" s="267"/>
      <c r="G20" s="267">
        <v>44592</v>
      </c>
      <c r="H20" s="268" t="s">
        <v>28</v>
      </c>
      <c r="I20" s="268" t="s">
        <v>3</v>
      </c>
      <c r="J20" s="276" t="s">
        <v>50</v>
      </c>
      <c r="K20" s="146">
        <v>3.29</v>
      </c>
      <c r="L20" s="177">
        <v>2</v>
      </c>
      <c r="M20" s="177">
        <v>4</v>
      </c>
      <c r="N20" s="177">
        <v>4</v>
      </c>
      <c r="O20" s="177">
        <v>4</v>
      </c>
      <c r="P20" s="177">
        <v>2</v>
      </c>
      <c r="Q20" s="177"/>
      <c r="R20" s="177">
        <f>SUM(L20:P20)</f>
        <v>16</v>
      </c>
      <c r="S20" s="149">
        <f>R20*K20</f>
        <v>52.64</v>
      </c>
      <c r="T20" s="58" t="s">
        <v>92</v>
      </c>
      <c r="U20" s="58" t="s">
        <v>94</v>
      </c>
      <c r="V20" s="56"/>
      <c r="W20" s="56"/>
    </row>
    <row r="21" spans="1:23" ht="10.5" customHeight="1" thickBot="1" x14ac:dyDescent="0.45">
      <c r="A21" s="93"/>
      <c r="B21" s="286"/>
      <c r="C21" s="286"/>
      <c r="D21" s="268"/>
      <c r="E21" s="268"/>
      <c r="F21" s="268"/>
      <c r="G21" s="268"/>
      <c r="H21" s="268"/>
      <c r="I21" s="268"/>
      <c r="J21" s="276"/>
      <c r="K21" s="147"/>
      <c r="L21" s="174">
        <f>L20</f>
        <v>2</v>
      </c>
      <c r="M21" s="174">
        <f t="shared" ref="M21:R21" si="6">M20</f>
        <v>4</v>
      </c>
      <c r="N21" s="174">
        <f t="shared" si="6"/>
        <v>4</v>
      </c>
      <c r="O21" s="174">
        <f t="shared" si="6"/>
        <v>4</v>
      </c>
      <c r="P21" s="174">
        <f t="shared" si="6"/>
        <v>2</v>
      </c>
      <c r="Q21" s="174"/>
      <c r="R21" s="174">
        <f t="shared" si="6"/>
        <v>16</v>
      </c>
      <c r="S21" s="150">
        <f>S20</f>
        <v>52.64</v>
      </c>
      <c r="T21" s="63"/>
      <c r="U21" s="63"/>
      <c r="V21" s="61"/>
      <c r="W21" s="61"/>
    </row>
    <row r="22" spans="1:23" ht="10.5" customHeight="1" thickBot="1" x14ac:dyDescent="0.45">
      <c r="A22" s="94"/>
      <c r="B22" s="274">
        <v>775574</v>
      </c>
      <c r="C22" s="274">
        <v>4500459089</v>
      </c>
      <c r="D22" s="268">
        <v>1120</v>
      </c>
      <c r="E22" s="267">
        <v>44520</v>
      </c>
      <c r="F22" s="267">
        <v>44527</v>
      </c>
      <c r="G22" s="267">
        <v>44592</v>
      </c>
      <c r="H22" s="268" t="s">
        <v>28</v>
      </c>
      <c r="I22" s="268" t="s">
        <v>3</v>
      </c>
      <c r="J22" s="276" t="s">
        <v>47</v>
      </c>
      <c r="K22" s="146">
        <v>3.39</v>
      </c>
      <c r="L22" s="177">
        <v>137</v>
      </c>
      <c r="M22" s="177">
        <v>112</v>
      </c>
      <c r="N22" s="177">
        <v>179</v>
      </c>
      <c r="O22" s="177">
        <v>60</v>
      </c>
      <c r="P22" s="177">
        <v>1</v>
      </c>
      <c r="Q22" s="177"/>
      <c r="R22" s="177">
        <f>SUM(L22:P22)</f>
        <v>489</v>
      </c>
      <c r="S22" s="149">
        <f>R22*K22</f>
        <v>1657.71</v>
      </c>
      <c r="T22" s="58" t="s">
        <v>42</v>
      </c>
      <c r="U22" s="58"/>
      <c r="V22" s="56"/>
      <c r="W22" s="56"/>
    </row>
    <row r="23" spans="1:23" ht="10.199999999999999" customHeight="1" thickBot="1" x14ac:dyDescent="0.45">
      <c r="A23" s="94"/>
      <c r="B23" s="274"/>
      <c r="C23" s="274"/>
      <c r="D23" s="268"/>
      <c r="E23" s="268"/>
      <c r="F23" s="268"/>
      <c r="G23" s="268"/>
      <c r="H23" s="268"/>
      <c r="I23" s="268"/>
      <c r="J23" s="276"/>
      <c r="K23" s="147"/>
      <c r="L23" s="174">
        <f>L22</f>
        <v>137</v>
      </c>
      <c r="M23" s="174">
        <f t="shared" ref="M23:R23" si="7">M22</f>
        <v>112</v>
      </c>
      <c r="N23" s="174">
        <f t="shared" si="7"/>
        <v>179</v>
      </c>
      <c r="O23" s="174">
        <f t="shared" si="7"/>
        <v>60</v>
      </c>
      <c r="P23" s="174">
        <f t="shared" si="7"/>
        <v>1</v>
      </c>
      <c r="Q23" s="174"/>
      <c r="R23" s="174">
        <f t="shared" si="7"/>
        <v>489</v>
      </c>
      <c r="S23" s="150">
        <f>S22</f>
        <v>1657.71</v>
      </c>
      <c r="T23" s="63"/>
      <c r="U23" s="63"/>
      <c r="V23" s="61"/>
      <c r="W23" s="61"/>
    </row>
    <row r="24" spans="1:23" ht="10.5" customHeight="1" thickBot="1" x14ac:dyDescent="0.45">
      <c r="A24" s="94"/>
      <c r="B24" s="274">
        <v>775575</v>
      </c>
      <c r="C24" s="273">
        <v>4500459090</v>
      </c>
      <c r="D24" s="268"/>
      <c r="E24" s="267">
        <v>44520</v>
      </c>
      <c r="F24" s="267">
        <v>44527</v>
      </c>
      <c r="G24" s="267">
        <v>44592</v>
      </c>
      <c r="H24" s="268" t="s">
        <v>28</v>
      </c>
      <c r="I24" s="268" t="s">
        <v>3</v>
      </c>
      <c r="J24" s="276" t="s">
        <v>47</v>
      </c>
      <c r="K24" s="146">
        <v>3.39</v>
      </c>
      <c r="L24" s="177">
        <v>171</v>
      </c>
      <c r="M24" s="177">
        <v>513</v>
      </c>
      <c r="N24" s="177">
        <v>513</v>
      </c>
      <c r="O24" s="177">
        <v>171</v>
      </c>
      <c r="P24" s="177">
        <v>171</v>
      </c>
      <c r="Q24" s="177"/>
      <c r="R24" s="177">
        <f>SUM(L24:Q24)</f>
        <v>1539</v>
      </c>
      <c r="S24" s="149">
        <f>R24*K24</f>
        <v>5217.21</v>
      </c>
      <c r="T24" s="58" t="s">
        <v>43</v>
      </c>
      <c r="U24" s="58" t="s">
        <v>87</v>
      </c>
      <c r="V24" s="56"/>
      <c r="W24" s="56"/>
    </row>
    <row r="25" spans="1:23" ht="10.5" customHeight="1" thickBot="1" x14ac:dyDescent="0.45">
      <c r="A25" s="94"/>
      <c r="B25" s="274"/>
      <c r="C25" s="273"/>
      <c r="D25" s="268"/>
      <c r="E25" s="268"/>
      <c r="F25" s="267"/>
      <c r="G25" s="268"/>
      <c r="H25" s="268"/>
      <c r="I25" s="268"/>
      <c r="J25" s="276"/>
      <c r="K25" s="147"/>
      <c r="L25" s="174">
        <f>L24</f>
        <v>171</v>
      </c>
      <c r="M25" s="174">
        <f>M24</f>
        <v>513</v>
      </c>
      <c r="N25" s="174">
        <f>N24</f>
        <v>513</v>
      </c>
      <c r="O25" s="174">
        <f>O24</f>
        <v>171</v>
      </c>
      <c r="P25" s="174">
        <f>P24</f>
        <v>171</v>
      </c>
      <c r="Q25" s="174"/>
      <c r="R25" s="174">
        <f t="shared" ref="R25" si="8">R24</f>
        <v>1539</v>
      </c>
      <c r="S25" s="150">
        <f>S24</f>
        <v>5217.21</v>
      </c>
      <c r="T25" s="63"/>
      <c r="U25" s="63"/>
      <c r="V25" s="61"/>
      <c r="W25" s="61"/>
    </row>
    <row r="26" spans="1:23" ht="10.5" customHeight="1" thickBot="1" x14ac:dyDescent="0.45">
      <c r="A26" s="94"/>
      <c r="B26" s="274">
        <v>775576</v>
      </c>
      <c r="C26" s="273">
        <v>4500459091</v>
      </c>
      <c r="D26" s="268"/>
      <c r="E26" s="267">
        <v>44520</v>
      </c>
      <c r="F26" s="267">
        <v>44527</v>
      </c>
      <c r="G26" s="267">
        <v>44592</v>
      </c>
      <c r="H26" s="268" t="s">
        <v>28</v>
      </c>
      <c r="I26" s="268" t="s">
        <v>3</v>
      </c>
      <c r="J26" s="276" t="s">
        <v>47</v>
      </c>
      <c r="K26" s="218">
        <v>3.39</v>
      </c>
      <c r="L26" s="177">
        <v>334</v>
      </c>
      <c r="M26" s="177">
        <v>316</v>
      </c>
      <c r="N26" s="177">
        <v>422</v>
      </c>
      <c r="O26" s="177">
        <v>170</v>
      </c>
      <c r="P26" s="177">
        <v>9</v>
      </c>
      <c r="Q26" s="177"/>
      <c r="R26" s="177">
        <f>SUM(L26:Q26)</f>
        <v>1251</v>
      </c>
      <c r="S26" s="149">
        <f>R26*K26</f>
        <v>4240.8900000000003</v>
      </c>
      <c r="T26" s="58" t="s">
        <v>42</v>
      </c>
      <c r="U26" s="58"/>
      <c r="V26" s="56"/>
      <c r="W26" s="56"/>
    </row>
    <row r="27" spans="1:23" ht="10.5" customHeight="1" thickBot="1" x14ac:dyDescent="0.45">
      <c r="A27" s="90"/>
      <c r="B27" s="274"/>
      <c r="C27" s="273"/>
      <c r="D27" s="268"/>
      <c r="E27" s="268"/>
      <c r="F27" s="267"/>
      <c r="G27" s="268"/>
      <c r="H27" s="268"/>
      <c r="I27" s="268"/>
      <c r="J27" s="276"/>
      <c r="K27" s="147"/>
      <c r="L27" s="174">
        <f t="shared" ref="L27:R27" si="9">SUM(L26:L26)</f>
        <v>334</v>
      </c>
      <c r="M27" s="174">
        <f t="shared" si="9"/>
        <v>316</v>
      </c>
      <c r="N27" s="174">
        <f t="shared" si="9"/>
        <v>422</v>
      </c>
      <c r="O27" s="174">
        <f t="shared" si="9"/>
        <v>170</v>
      </c>
      <c r="P27" s="174">
        <f t="shared" si="9"/>
        <v>9</v>
      </c>
      <c r="Q27" s="174">
        <f t="shared" si="9"/>
        <v>0</v>
      </c>
      <c r="R27" s="174">
        <f t="shared" si="9"/>
        <v>1251</v>
      </c>
      <c r="S27" s="150">
        <f>S26</f>
        <v>4240.8900000000003</v>
      </c>
      <c r="T27" s="63"/>
      <c r="U27" s="63"/>
      <c r="V27" s="61"/>
      <c r="W27" s="61"/>
    </row>
    <row r="28" spans="1:23" ht="10.5" customHeight="1" thickBot="1" x14ac:dyDescent="0.45">
      <c r="A28" s="90"/>
      <c r="B28" s="274">
        <v>775577</v>
      </c>
      <c r="C28" s="273">
        <v>4500459092</v>
      </c>
      <c r="D28" s="268"/>
      <c r="E28" s="267">
        <v>44520</v>
      </c>
      <c r="F28" s="267">
        <v>44527</v>
      </c>
      <c r="G28" s="267">
        <v>44592</v>
      </c>
      <c r="H28" s="268" t="s">
        <v>28</v>
      </c>
      <c r="I28" s="268" t="s">
        <v>3</v>
      </c>
      <c r="J28" s="276" t="s">
        <v>47</v>
      </c>
      <c r="K28" s="146">
        <v>3.39</v>
      </c>
      <c r="L28" s="182">
        <v>272</v>
      </c>
      <c r="M28" s="182">
        <v>816</v>
      </c>
      <c r="N28" s="182">
        <v>816</v>
      </c>
      <c r="O28" s="182">
        <v>272</v>
      </c>
      <c r="P28" s="182">
        <v>272</v>
      </c>
      <c r="Q28" s="182"/>
      <c r="R28" s="182">
        <f>SUM(L28:P28)</f>
        <v>2448</v>
      </c>
      <c r="S28" s="152">
        <f>R28*K28</f>
        <v>8298.7200000000012</v>
      </c>
      <c r="T28" s="58" t="s">
        <v>43</v>
      </c>
      <c r="U28" s="58" t="s">
        <v>87</v>
      </c>
      <c r="V28" s="65"/>
      <c r="W28" s="65"/>
    </row>
    <row r="29" spans="1:23" ht="10.5" customHeight="1" thickBot="1" x14ac:dyDescent="0.45">
      <c r="A29" s="90"/>
      <c r="B29" s="274"/>
      <c r="C29" s="273"/>
      <c r="D29" s="268"/>
      <c r="E29" s="267"/>
      <c r="F29" s="267"/>
      <c r="G29" s="267"/>
      <c r="H29" s="268"/>
      <c r="I29" s="268"/>
      <c r="J29" s="276"/>
      <c r="K29" s="218">
        <v>3.39</v>
      </c>
      <c r="L29" s="201">
        <v>3</v>
      </c>
      <c r="M29" s="201">
        <v>9</v>
      </c>
      <c r="N29" s="201">
        <v>9</v>
      </c>
      <c r="O29" s="201">
        <v>3</v>
      </c>
      <c r="P29" s="201">
        <v>3</v>
      </c>
      <c r="Q29" s="201"/>
      <c r="R29" s="201">
        <f>SUM(L29:Q29)</f>
        <v>27</v>
      </c>
      <c r="S29" s="153">
        <f>R29*K29</f>
        <v>91.53</v>
      </c>
      <c r="T29" s="70" t="s">
        <v>80</v>
      </c>
      <c r="U29" s="71"/>
      <c r="V29" s="65"/>
      <c r="W29" s="65"/>
    </row>
    <row r="30" spans="1:23" ht="10.5" customHeight="1" thickBot="1" x14ac:dyDescent="0.45">
      <c r="A30" s="90"/>
      <c r="B30" s="274"/>
      <c r="C30" s="273"/>
      <c r="D30" s="268"/>
      <c r="E30" s="267"/>
      <c r="F30" s="267"/>
      <c r="G30" s="268"/>
      <c r="H30" s="268"/>
      <c r="I30" s="268"/>
      <c r="J30" s="276"/>
      <c r="K30" s="147"/>
      <c r="L30" s="174">
        <f>SUM(L28:L29)</f>
        <v>275</v>
      </c>
      <c r="M30" s="174">
        <f t="shared" ref="M30:R30" si="10">SUM(M28:M29)</f>
        <v>825</v>
      </c>
      <c r="N30" s="174">
        <f t="shared" si="10"/>
        <v>825</v>
      </c>
      <c r="O30" s="174">
        <f t="shared" si="10"/>
        <v>275</v>
      </c>
      <c r="P30" s="174">
        <f t="shared" si="10"/>
        <v>275</v>
      </c>
      <c r="Q30" s="174">
        <f t="shared" si="10"/>
        <v>0</v>
      </c>
      <c r="R30" s="174">
        <f t="shared" si="10"/>
        <v>2475</v>
      </c>
      <c r="S30" s="150">
        <f>SUM(S28:S29)</f>
        <v>8390.2500000000018</v>
      </c>
      <c r="T30" s="63"/>
      <c r="U30" s="63"/>
      <c r="V30" s="61"/>
      <c r="W30" s="61"/>
    </row>
    <row r="31" spans="1:23" ht="10.5" customHeight="1" thickBot="1" x14ac:dyDescent="0.45">
      <c r="A31" s="90"/>
      <c r="B31" s="274">
        <v>775578</v>
      </c>
      <c r="C31" s="274">
        <v>4500459093</v>
      </c>
      <c r="D31" s="268"/>
      <c r="E31" s="267">
        <v>44520</v>
      </c>
      <c r="F31" s="267">
        <v>44527</v>
      </c>
      <c r="G31" s="267">
        <v>44592</v>
      </c>
      <c r="H31" s="268" t="s">
        <v>28</v>
      </c>
      <c r="I31" s="268" t="s">
        <v>3</v>
      </c>
      <c r="J31" s="276" t="s">
        <v>47</v>
      </c>
      <c r="K31" s="146">
        <v>3.39</v>
      </c>
      <c r="L31" s="177">
        <v>97</v>
      </c>
      <c r="M31" s="177">
        <v>161</v>
      </c>
      <c r="N31" s="177">
        <v>165</v>
      </c>
      <c r="O31" s="177">
        <v>88</v>
      </c>
      <c r="P31" s="177">
        <v>36</v>
      </c>
      <c r="Q31" s="177">
        <v>14</v>
      </c>
      <c r="R31" s="177">
        <f>SUM(L31:Q31)</f>
        <v>561</v>
      </c>
      <c r="S31" s="149">
        <f>R31*K31</f>
        <v>1901.79</v>
      </c>
      <c r="T31" s="58" t="s">
        <v>7</v>
      </c>
      <c r="U31" s="58"/>
      <c r="V31" s="56"/>
      <c r="W31" s="56"/>
    </row>
    <row r="32" spans="1:23" ht="10.5" customHeight="1" thickBot="1" x14ac:dyDescent="0.45">
      <c r="A32" s="90"/>
      <c r="B32" s="274"/>
      <c r="C32" s="274"/>
      <c r="D32" s="268"/>
      <c r="E32" s="268"/>
      <c r="F32" s="267"/>
      <c r="G32" s="268"/>
      <c r="H32" s="268"/>
      <c r="I32" s="268"/>
      <c r="J32" s="276"/>
      <c r="K32" s="147"/>
      <c r="L32" s="174">
        <f t="shared" ref="L32:R32" si="11">SUM(L31:L31)</f>
        <v>97</v>
      </c>
      <c r="M32" s="174">
        <f t="shared" si="11"/>
        <v>161</v>
      </c>
      <c r="N32" s="174">
        <f t="shared" si="11"/>
        <v>165</v>
      </c>
      <c r="O32" s="174">
        <f t="shared" si="11"/>
        <v>88</v>
      </c>
      <c r="P32" s="174">
        <f t="shared" si="11"/>
        <v>36</v>
      </c>
      <c r="Q32" s="174">
        <f t="shared" si="11"/>
        <v>14</v>
      </c>
      <c r="R32" s="174">
        <f t="shared" si="11"/>
        <v>561</v>
      </c>
      <c r="S32" s="150">
        <f>S31</f>
        <v>1901.79</v>
      </c>
      <c r="T32" s="63"/>
      <c r="U32" s="63"/>
      <c r="V32" s="61"/>
      <c r="W32" s="61"/>
    </row>
    <row r="33" spans="1:23" ht="10.5" customHeight="1" thickBot="1" x14ac:dyDescent="0.45">
      <c r="A33" s="90"/>
      <c r="B33" s="282" t="s">
        <v>55</v>
      </c>
      <c r="C33" s="274" t="s">
        <v>55</v>
      </c>
      <c r="D33" s="268"/>
      <c r="E33" s="267">
        <v>44564</v>
      </c>
      <c r="F33" s="267"/>
      <c r="G33" s="267">
        <v>44592</v>
      </c>
      <c r="H33" s="268" t="s">
        <v>28</v>
      </c>
      <c r="I33" s="268" t="s">
        <v>3</v>
      </c>
      <c r="J33" s="276" t="s">
        <v>47</v>
      </c>
      <c r="K33" s="146">
        <v>3.39</v>
      </c>
      <c r="L33" s="177">
        <v>2</v>
      </c>
      <c r="M33" s="177">
        <v>4</v>
      </c>
      <c r="N33" s="177">
        <v>4</v>
      </c>
      <c r="O33" s="177">
        <v>4</v>
      </c>
      <c r="P33" s="177">
        <v>2</v>
      </c>
      <c r="Q33" s="177"/>
      <c r="R33" s="177">
        <f>SUM(L33:P33)</f>
        <v>16</v>
      </c>
      <c r="S33" s="149">
        <f>R33*K33</f>
        <v>54.24</v>
      </c>
      <c r="T33" s="58" t="s">
        <v>92</v>
      </c>
      <c r="U33" s="58" t="s">
        <v>94</v>
      </c>
      <c r="V33" s="56"/>
      <c r="W33" s="56"/>
    </row>
    <row r="34" spans="1:23" ht="10.5" customHeight="1" thickBot="1" x14ac:dyDescent="0.45">
      <c r="A34" s="90"/>
      <c r="B34" s="282"/>
      <c r="C34" s="274"/>
      <c r="D34" s="268"/>
      <c r="E34" s="268"/>
      <c r="F34" s="268"/>
      <c r="G34" s="268"/>
      <c r="H34" s="268"/>
      <c r="I34" s="268"/>
      <c r="J34" s="276"/>
      <c r="K34" s="147"/>
      <c r="L34" s="174">
        <f t="shared" ref="L34:R34" si="12">SUM(L33:L33)</f>
        <v>2</v>
      </c>
      <c r="M34" s="174">
        <f t="shared" si="12"/>
        <v>4</v>
      </c>
      <c r="N34" s="174">
        <f t="shared" si="12"/>
        <v>4</v>
      </c>
      <c r="O34" s="174">
        <f t="shared" si="12"/>
        <v>4</v>
      </c>
      <c r="P34" s="174">
        <f t="shared" si="12"/>
        <v>2</v>
      </c>
      <c r="Q34" s="174">
        <f t="shared" si="12"/>
        <v>0</v>
      </c>
      <c r="R34" s="174">
        <f t="shared" si="12"/>
        <v>16</v>
      </c>
      <c r="S34" s="150">
        <f>S33</f>
        <v>54.24</v>
      </c>
      <c r="T34" s="63"/>
      <c r="U34" s="63"/>
      <c r="V34" s="61"/>
      <c r="W34" s="61"/>
    </row>
    <row r="35" spans="1:23" ht="16.5" customHeight="1" thickBot="1" x14ac:dyDescent="0.45">
      <c r="A35" s="95"/>
      <c r="B35" s="264" t="s">
        <v>0</v>
      </c>
      <c r="C35" s="264"/>
      <c r="D35" s="264"/>
      <c r="E35" s="264"/>
      <c r="F35" s="264"/>
      <c r="G35" s="264"/>
      <c r="H35" s="264"/>
      <c r="I35" s="264"/>
      <c r="J35" s="83" t="s">
        <v>39</v>
      </c>
      <c r="K35" s="199"/>
      <c r="L35" s="202">
        <f>L6</f>
        <v>191</v>
      </c>
      <c r="M35" s="202">
        <f>SUM(M6)</f>
        <v>315</v>
      </c>
      <c r="N35" s="202">
        <f>SUM(N6)</f>
        <v>324</v>
      </c>
      <c r="O35" s="202">
        <f>SUM(O6)</f>
        <v>173</v>
      </c>
      <c r="P35" s="202">
        <f>SUM(P6)</f>
        <v>71</v>
      </c>
      <c r="Q35" s="202">
        <f>SUM(Q6)</f>
        <v>27</v>
      </c>
      <c r="R35" s="202">
        <f>SUM(L35:Q35)</f>
        <v>1101</v>
      </c>
      <c r="S35" s="200">
        <f>SUM(S6)</f>
        <v>3402.0899999999997</v>
      </c>
      <c r="T35" s="82"/>
      <c r="U35" s="82"/>
      <c r="V35" s="82"/>
      <c r="W35" s="82"/>
    </row>
    <row r="36" spans="1:23" ht="16.5" customHeight="1" thickBot="1" x14ac:dyDescent="0.45">
      <c r="A36" s="95"/>
      <c r="B36" s="264"/>
      <c r="C36" s="264"/>
      <c r="D36" s="264"/>
      <c r="E36" s="264"/>
      <c r="F36" s="264"/>
      <c r="G36" s="264"/>
      <c r="H36" s="264"/>
      <c r="I36" s="264"/>
      <c r="J36" s="83" t="s">
        <v>50</v>
      </c>
      <c r="K36" s="73"/>
      <c r="L36" s="74">
        <f t="shared" ref="L36:Q36" si="13">L8+L10+L12+L15+L17+L19+L21</f>
        <v>1035</v>
      </c>
      <c r="M36" s="74">
        <f t="shared" si="13"/>
        <v>1950</v>
      </c>
      <c r="N36" s="74">
        <f t="shared" si="13"/>
        <v>2131</v>
      </c>
      <c r="O36" s="74">
        <f t="shared" si="13"/>
        <v>774</v>
      </c>
      <c r="P36" s="74">
        <f t="shared" si="13"/>
        <v>501</v>
      </c>
      <c r="Q36" s="74">
        <f t="shared" si="13"/>
        <v>13</v>
      </c>
      <c r="R36" s="74">
        <f t="shared" ref="R36" si="14">SUM(L36:Q36)</f>
        <v>6404</v>
      </c>
      <c r="S36" s="88">
        <f>SUM(S8,S10,S12,S15,S17,S19,S21)</f>
        <v>21069.16</v>
      </c>
      <c r="T36" s="82"/>
      <c r="U36" s="82"/>
      <c r="V36" s="82"/>
      <c r="W36" s="82"/>
    </row>
    <row r="37" spans="1:23" ht="16.5" customHeight="1" thickBot="1" x14ac:dyDescent="0.45">
      <c r="A37" s="95"/>
      <c r="B37" s="264"/>
      <c r="C37" s="264"/>
      <c r="D37" s="264"/>
      <c r="E37" s="264"/>
      <c r="F37" s="264"/>
      <c r="G37" s="264"/>
      <c r="H37" s="264"/>
      <c r="I37" s="264"/>
      <c r="J37" s="83" t="s">
        <v>47</v>
      </c>
      <c r="K37" s="73"/>
      <c r="L37" s="74">
        <f t="shared" ref="L37:Q37" si="15">SUM(L25,L27,L30,L32,L34,L23)</f>
        <v>1016</v>
      </c>
      <c r="M37" s="74">
        <f t="shared" si="15"/>
        <v>1931</v>
      </c>
      <c r="N37" s="74">
        <f t="shared" si="15"/>
        <v>2108</v>
      </c>
      <c r="O37" s="74">
        <f t="shared" si="15"/>
        <v>768</v>
      </c>
      <c r="P37" s="74">
        <f t="shared" si="15"/>
        <v>494</v>
      </c>
      <c r="Q37" s="74">
        <f t="shared" si="15"/>
        <v>14</v>
      </c>
      <c r="R37" s="74">
        <f>SUM(L37:Q37)</f>
        <v>6331</v>
      </c>
      <c r="S37" s="88">
        <f>S23+S25+S27+S30+S32+S34</f>
        <v>21462.090000000007</v>
      </c>
      <c r="T37" s="82"/>
      <c r="U37" s="82"/>
      <c r="V37" s="82"/>
      <c r="W37" s="82"/>
    </row>
    <row r="38" spans="1:23" ht="16.5" customHeight="1" thickBot="1" x14ac:dyDescent="0.45">
      <c r="A38" s="96"/>
      <c r="B38" s="264"/>
      <c r="C38" s="264"/>
      <c r="D38" s="264"/>
      <c r="E38" s="264"/>
      <c r="F38" s="264"/>
      <c r="G38" s="264"/>
      <c r="H38" s="264"/>
      <c r="I38" s="264"/>
      <c r="J38" s="72"/>
      <c r="K38" s="73"/>
      <c r="L38" s="76">
        <f t="shared" ref="L38:P38" si="16">SUM(L35:L37)</f>
        <v>2242</v>
      </c>
      <c r="M38" s="76">
        <f t="shared" si="16"/>
        <v>4196</v>
      </c>
      <c r="N38" s="76">
        <f t="shared" si="16"/>
        <v>4563</v>
      </c>
      <c r="O38" s="76">
        <f t="shared" si="16"/>
        <v>1715</v>
      </c>
      <c r="P38" s="76">
        <f t="shared" si="16"/>
        <v>1066</v>
      </c>
      <c r="Q38" s="76">
        <f>SUM(Q35:Q37)</f>
        <v>54</v>
      </c>
      <c r="R38" s="76">
        <f>SUM(L38:Q38)</f>
        <v>13836</v>
      </c>
      <c r="S38" s="89">
        <f>SUM(S35:S37)</f>
        <v>45933.340000000011</v>
      </c>
      <c r="T38" s="82"/>
      <c r="U38" s="82"/>
      <c r="V38" s="82"/>
      <c r="W38" s="82"/>
    </row>
  </sheetData>
  <mergeCells count="134">
    <mergeCell ref="B35:I38"/>
    <mergeCell ref="V2:W2"/>
    <mergeCell ref="B11:B12"/>
    <mergeCell ref="C28:C30"/>
    <mergeCell ref="B26:B27"/>
    <mergeCell ref="I31:I32"/>
    <mergeCell ref="J31:J32"/>
    <mergeCell ref="B33:B34"/>
    <mergeCell ref="C33:C34"/>
    <mergeCell ref="E33:E34"/>
    <mergeCell ref="F33:F34"/>
    <mergeCell ref="G33:G34"/>
    <mergeCell ref="H33:H34"/>
    <mergeCell ref="I33:I34"/>
    <mergeCell ref="J33:J34"/>
    <mergeCell ref="B31:B32"/>
    <mergeCell ref="C31:C32"/>
    <mergeCell ref="E31:E32"/>
    <mergeCell ref="F31:F32"/>
    <mergeCell ref="G31:G32"/>
    <mergeCell ref="H31:H32"/>
    <mergeCell ref="J26:J27"/>
    <mergeCell ref="C26:C27"/>
    <mergeCell ref="B28:B30"/>
    <mergeCell ref="I24:I25"/>
    <mergeCell ref="J24:J25"/>
    <mergeCell ref="E28:E30"/>
    <mergeCell ref="F28:F30"/>
    <mergeCell ref="G28:G30"/>
    <mergeCell ref="H28:H30"/>
    <mergeCell ref="I28:I30"/>
    <mergeCell ref="J28:J30"/>
    <mergeCell ref="E26:E27"/>
    <mergeCell ref="F26:F27"/>
    <mergeCell ref="G26:G27"/>
    <mergeCell ref="H26:H27"/>
    <mergeCell ref="I26:I27"/>
    <mergeCell ref="J18:J19"/>
    <mergeCell ref="I20:I21"/>
    <mergeCell ref="J20:J21"/>
    <mergeCell ref="B22:B23"/>
    <mergeCell ref="C22:C23"/>
    <mergeCell ref="D22:D34"/>
    <mergeCell ref="E22:E23"/>
    <mergeCell ref="F22:F23"/>
    <mergeCell ref="G22:G23"/>
    <mergeCell ref="H22:H23"/>
    <mergeCell ref="I22:I23"/>
    <mergeCell ref="B20:B21"/>
    <mergeCell ref="C20:C21"/>
    <mergeCell ref="E20:E21"/>
    <mergeCell ref="F20:F21"/>
    <mergeCell ref="G20:G21"/>
    <mergeCell ref="H20:H21"/>
    <mergeCell ref="J22:J23"/>
    <mergeCell ref="B24:B25"/>
    <mergeCell ref="C24:C25"/>
    <mergeCell ref="E24:E25"/>
    <mergeCell ref="F24:F25"/>
    <mergeCell ref="G24:G25"/>
    <mergeCell ref="H24:H25"/>
    <mergeCell ref="A11:A18"/>
    <mergeCell ref="E11:E12"/>
    <mergeCell ref="F11:F12"/>
    <mergeCell ref="G11:G12"/>
    <mergeCell ref="H11:H12"/>
    <mergeCell ref="I11:I12"/>
    <mergeCell ref="J11:J12"/>
    <mergeCell ref="C11:C12"/>
    <mergeCell ref="G13:G15"/>
    <mergeCell ref="H13:H15"/>
    <mergeCell ref="I13:I15"/>
    <mergeCell ref="J13:J15"/>
    <mergeCell ref="B16:B17"/>
    <mergeCell ref="C16:C17"/>
    <mergeCell ref="E16:E17"/>
    <mergeCell ref="F16:F17"/>
    <mergeCell ref="G16:G17"/>
    <mergeCell ref="H16:H17"/>
    <mergeCell ref="I16:I17"/>
    <mergeCell ref="J16:J17"/>
    <mergeCell ref="B18:B19"/>
    <mergeCell ref="C18:C19"/>
    <mergeCell ref="E18:E19"/>
    <mergeCell ref="F18:F19"/>
    <mergeCell ref="H7:H8"/>
    <mergeCell ref="I7:I8"/>
    <mergeCell ref="J7:J8"/>
    <mergeCell ref="B9:B10"/>
    <mergeCell ref="C9:C10"/>
    <mergeCell ref="E9:E10"/>
    <mergeCell ref="F9:F10"/>
    <mergeCell ref="G9:G10"/>
    <mergeCell ref="H9:H10"/>
    <mergeCell ref="I9:I10"/>
    <mergeCell ref="B7:B8"/>
    <mergeCell ref="C7:C8"/>
    <mergeCell ref="D7:D21"/>
    <mergeCell ref="E7:E8"/>
    <mergeCell ref="F7:F8"/>
    <mergeCell ref="G7:G8"/>
    <mergeCell ref="B13:B15"/>
    <mergeCell ref="C13:C15"/>
    <mergeCell ref="E13:E15"/>
    <mergeCell ref="F13:F15"/>
    <mergeCell ref="J9:J10"/>
    <mergeCell ref="G18:G19"/>
    <mergeCell ref="H18:H19"/>
    <mergeCell ref="I18:I19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A1:W1"/>
    <mergeCell ref="A3:A4"/>
    <mergeCell ref="B3:B4"/>
    <mergeCell ref="C3:C4"/>
    <mergeCell ref="D3:D4"/>
    <mergeCell ref="E3:E4"/>
    <mergeCell ref="F3:F4"/>
    <mergeCell ref="G3:G4"/>
    <mergeCell ref="H3:H4"/>
    <mergeCell ref="W3:W4"/>
    <mergeCell ref="I3:I4"/>
    <mergeCell ref="J3:J4"/>
    <mergeCell ref="K3:K4"/>
    <mergeCell ref="L3:S3"/>
    <mergeCell ref="T3:U3"/>
    <mergeCell ref="V3:V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8673-2188-4F15-AB68-2E41C1B3E7FF}">
  <sheetPr>
    <pageSetUpPr fitToPage="1"/>
  </sheetPr>
  <dimension ref="A1:W35"/>
  <sheetViews>
    <sheetView showGridLines="0" tabSelected="1" workbookViewId="0">
      <selection activeCell="R40" sqref="R40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2.59765625" style="37" bestFit="1" customWidth="1"/>
    <col min="4" max="4" width="5.8984375" style="2" customWidth="1"/>
    <col min="5" max="5" width="11.09765625" style="2" customWidth="1"/>
    <col min="6" max="6" width="12.296875" style="2" customWidth="1"/>
    <col min="7" max="7" width="13.69921875" style="2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3.3984375" style="51" customWidth="1"/>
    <col min="20" max="20" width="13.3984375" style="2" customWidth="1"/>
    <col min="21" max="21" width="10.296875" style="37" customWidth="1"/>
    <col min="22" max="22" width="13.3984375" style="1" customWidth="1"/>
    <col min="23" max="256" width="8" style="1"/>
    <col min="257" max="257" width="30" style="1" customWidth="1"/>
    <col min="258" max="258" width="10" style="1" customWidth="1"/>
    <col min="259" max="259" width="12" style="1" customWidth="1"/>
    <col min="260" max="260" width="8" style="1" customWidth="1"/>
    <col min="261" max="261" width="14" style="1" customWidth="1"/>
    <col min="262" max="265" width="6" style="1" customWidth="1"/>
    <col min="266" max="266" width="14" style="1" customWidth="1"/>
    <col min="267" max="267" width="7" style="1" customWidth="1"/>
    <col min="268" max="272" width="8" style="1" customWidth="1"/>
    <col min="273" max="273" width="9" style="1" customWidth="1"/>
    <col min="274" max="275" width="8" style="1" customWidth="1"/>
    <col min="276" max="277" width="9" style="1" customWidth="1"/>
    <col min="278" max="512" width="8" style="1"/>
    <col min="513" max="513" width="30" style="1" customWidth="1"/>
    <col min="514" max="514" width="10" style="1" customWidth="1"/>
    <col min="515" max="515" width="12" style="1" customWidth="1"/>
    <col min="516" max="516" width="8" style="1" customWidth="1"/>
    <col min="517" max="517" width="14" style="1" customWidth="1"/>
    <col min="518" max="521" width="6" style="1" customWidth="1"/>
    <col min="522" max="522" width="14" style="1" customWidth="1"/>
    <col min="523" max="523" width="7" style="1" customWidth="1"/>
    <col min="524" max="528" width="8" style="1" customWidth="1"/>
    <col min="529" max="529" width="9" style="1" customWidth="1"/>
    <col min="530" max="531" width="8" style="1" customWidth="1"/>
    <col min="532" max="533" width="9" style="1" customWidth="1"/>
    <col min="534" max="768" width="8" style="1"/>
    <col min="769" max="769" width="30" style="1" customWidth="1"/>
    <col min="770" max="770" width="10" style="1" customWidth="1"/>
    <col min="771" max="771" width="12" style="1" customWidth="1"/>
    <col min="772" max="772" width="8" style="1" customWidth="1"/>
    <col min="773" max="773" width="14" style="1" customWidth="1"/>
    <col min="774" max="777" width="6" style="1" customWidth="1"/>
    <col min="778" max="778" width="14" style="1" customWidth="1"/>
    <col min="779" max="779" width="7" style="1" customWidth="1"/>
    <col min="780" max="784" width="8" style="1" customWidth="1"/>
    <col min="785" max="785" width="9" style="1" customWidth="1"/>
    <col min="786" max="787" width="8" style="1" customWidth="1"/>
    <col min="788" max="789" width="9" style="1" customWidth="1"/>
    <col min="790" max="1024" width="8" style="1"/>
    <col min="1025" max="1025" width="30" style="1" customWidth="1"/>
    <col min="1026" max="1026" width="10" style="1" customWidth="1"/>
    <col min="1027" max="1027" width="12" style="1" customWidth="1"/>
    <col min="1028" max="1028" width="8" style="1" customWidth="1"/>
    <col min="1029" max="1029" width="14" style="1" customWidth="1"/>
    <col min="1030" max="1033" width="6" style="1" customWidth="1"/>
    <col min="1034" max="1034" width="14" style="1" customWidth="1"/>
    <col min="1035" max="1035" width="7" style="1" customWidth="1"/>
    <col min="1036" max="1040" width="8" style="1" customWidth="1"/>
    <col min="1041" max="1041" width="9" style="1" customWidth="1"/>
    <col min="1042" max="1043" width="8" style="1" customWidth="1"/>
    <col min="1044" max="1045" width="9" style="1" customWidth="1"/>
    <col min="1046" max="1280" width="8" style="1"/>
    <col min="1281" max="1281" width="30" style="1" customWidth="1"/>
    <col min="1282" max="1282" width="10" style="1" customWidth="1"/>
    <col min="1283" max="1283" width="12" style="1" customWidth="1"/>
    <col min="1284" max="1284" width="8" style="1" customWidth="1"/>
    <col min="1285" max="1285" width="14" style="1" customWidth="1"/>
    <col min="1286" max="1289" width="6" style="1" customWidth="1"/>
    <col min="1290" max="1290" width="14" style="1" customWidth="1"/>
    <col min="1291" max="1291" width="7" style="1" customWidth="1"/>
    <col min="1292" max="1296" width="8" style="1" customWidth="1"/>
    <col min="1297" max="1297" width="9" style="1" customWidth="1"/>
    <col min="1298" max="1299" width="8" style="1" customWidth="1"/>
    <col min="1300" max="1301" width="9" style="1" customWidth="1"/>
    <col min="1302" max="1536" width="8" style="1"/>
    <col min="1537" max="1537" width="30" style="1" customWidth="1"/>
    <col min="1538" max="1538" width="10" style="1" customWidth="1"/>
    <col min="1539" max="1539" width="12" style="1" customWidth="1"/>
    <col min="1540" max="1540" width="8" style="1" customWidth="1"/>
    <col min="1541" max="1541" width="14" style="1" customWidth="1"/>
    <col min="1542" max="1545" width="6" style="1" customWidth="1"/>
    <col min="1546" max="1546" width="14" style="1" customWidth="1"/>
    <col min="1547" max="1547" width="7" style="1" customWidth="1"/>
    <col min="1548" max="1552" width="8" style="1" customWidth="1"/>
    <col min="1553" max="1553" width="9" style="1" customWidth="1"/>
    <col min="1554" max="1555" width="8" style="1" customWidth="1"/>
    <col min="1556" max="1557" width="9" style="1" customWidth="1"/>
    <col min="1558" max="1792" width="8" style="1"/>
    <col min="1793" max="1793" width="30" style="1" customWidth="1"/>
    <col min="1794" max="1794" width="10" style="1" customWidth="1"/>
    <col min="1795" max="1795" width="12" style="1" customWidth="1"/>
    <col min="1796" max="1796" width="8" style="1" customWidth="1"/>
    <col min="1797" max="1797" width="14" style="1" customWidth="1"/>
    <col min="1798" max="1801" width="6" style="1" customWidth="1"/>
    <col min="1802" max="1802" width="14" style="1" customWidth="1"/>
    <col min="1803" max="1803" width="7" style="1" customWidth="1"/>
    <col min="1804" max="1808" width="8" style="1" customWidth="1"/>
    <col min="1809" max="1809" width="9" style="1" customWidth="1"/>
    <col min="1810" max="1811" width="8" style="1" customWidth="1"/>
    <col min="1812" max="1813" width="9" style="1" customWidth="1"/>
    <col min="1814" max="2048" width="8" style="1"/>
    <col min="2049" max="2049" width="30" style="1" customWidth="1"/>
    <col min="2050" max="2050" width="10" style="1" customWidth="1"/>
    <col min="2051" max="2051" width="12" style="1" customWidth="1"/>
    <col min="2052" max="2052" width="8" style="1" customWidth="1"/>
    <col min="2053" max="2053" width="14" style="1" customWidth="1"/>
    <col min="2054" max="2057" width="6" style="1" customWidth="1"/>
    <col min="2058" max="2058" width="14" style="1" customWidth="1"/>
    <col min="2059" max="2059" width="7" style="1" customWidth="1"/>
    <col min="2060" max="2064" width="8" style="1" customWidth="1"/>
    <col min="2065" max="2065" width="9" style="1" customWidth="1"/>
    <col min="2066" max="2067" width="8" style="1" customWidth="1"/>
    <col min="2068" max="2069" width="9" style="1" customWidth="1"/>
    <col min="2070" max="2304" width="8" style="1"/>
    <col min="2305" max="2305" width="30" style="1" customWidth="1"/>
    <col min="2306" max="2306" width="10" style="1" customWidth="1"/>
    <col min="2307" max="2307" width="12" style="1" customWidth="1"/>
    <col min="2308" max="2308" width="8" style="1" customWidth="1"/>
    <col min="2309" max="2309" width="14" style="1" customWidth="1"/>
    <col min="2310" max="2313" width="6" style="1" customWidth="1"/>
    <col min="2314" max="2314" width="14" style="1" customWidth="1"/>
    <col min="2315" max="2315" width="7" style="1" customWidth="1"/>
    <col min="2316" max="2320" width="8" style="1" customWidth="1"/>
    <col min="2321" max="2321" width="9" style="1" customWidth="1"/>
    <col min="2322" max="2323" width="8" style="1" customWidth="1"/>
    <col min="2324" max="2325" width="9" style="1" customWidth="1"/>
    <col min="2326" max="2560" width="8" style="1"/>
    <col min="2561" max="2561" width="30" style="1" customWidth="1"/>
    <col min="2562" max="2562" width="10" style="1" customWidth="1"/>
    <col min="2563" max="2563" width="12" style="1" customWidth="1"/>
    <col min="2564" max="2564" width="8" style="1" customWidth="1"/>
    <col min="2565" max="2565" width="14" style="1" customWidth="1"/>
    <col min="2566" max="2569" width="6" style="1" customWidth="1"/>
    <col min="2570" max="2570" width="14" style="1" customWidth="1"/>
    <col min="2571" max="2571" width="7" style="1" customWidth="1"/>
    <col min="2572" max="2576" width="8" style="1" customWidth="1"/>
    <col min="2577" max="2577" width="9" style="1" customWidth="1"/>
    <col min="2578" max="2579" width="8" style="1" customWidth="1"/>
    <col min="2580" max="2581" width="9" style="1" customWidth="1"/>
    <col min="2582" max="2816" width="8" style="1"/>
    <col min="2817" max="2817" width="30" style="1" customWidth="1"/>
    <col min="2818" max="2818" width="10" style="1" customWidth="1"/>
    <col min="2819" max="2819" width="12" style="1" customWidth="1"/>
    <col min="2820" max="2820" width="8" style="1" customWidth="1"/>
    <col min="2821" max="2821" width="14" style="1" customWidth="1"/>
    <col min="2822" max="2825" width="6" style="1" customWidth="1"/>
    <col min="2826" max="2826" width="14" style="1" customWidth="1"/>
    <col min="2827" max="2827" width="7" style="1" customWidth="1"/>
    <col min="2828" max="2832" width="8" style="1" customWidth="1"/>
    <col min="2833" max="2833" width="9" style="1" customWidth="1"/>
    <col min="2834" max="2835" width="8" style="1" customWidth="1"/>
    <col min="2836" max="2837" width="9" style="1" customWidth="1"/>
    <col min="2838" max="3072" width="8" style="1"/>
    <col min="3073" max="3073" width="30" style="1" customWidth="1"/>
    <col min="3074" max="3074" width="10" style="1" customWidth="1"/>
    <col min="3075" max="3075" width="12" style="1" customWidth="1"/>
    <col min="3076" max="3076" width="8" style="1" customWidth="1"/>
    <col min="3077" max="3077" width="14" style="1" customWidth="1"/>
    <col min="3078" max="3081" width="6" style="1" customWidth="1"/>
    <col min="3082" max="3082" width="14" style="1" customWidth="1"/>
    <col min="3083" max="3083" width="7" style="1" customWidth="1"/>
    <col min="3084" max="3088" width="8" style="1" customWidth="1"/>
    <col min="3089" max="3089" width="9" style="1" customWidth="1"/>
    <col min="3090" max="3091" width="8" style="1" customWidth="1"/>
    <col min="3092" max="3093" width="9" style="1" customWidth="1"/>
    <col min="3094" max="3328" width="8" style="1"/>
    <col min="3329" max="3329" width="30" style="1" customWidth="1"/>
    <col min="3330" max="3330" width="10" style="1" customWidth="1"/>
    <col min="3331" max="3331" width="12" style="1" customWidth="1"/>
    <col min="3332" max="3332" width="8" style="1" customWidth="1"/>
    <col min="3333" max="3333" width="14" style="1" customWidth="1"/>
    <col min="3334" max="3337" width="6" style="1" customWidth="1"/>
    <col min="3338" max="3338" width="14" style="1" customWidth="1"/>
    <col min="3339" max="3339" width="7" style="1" customWidth="1"/>
    <col min="3340" max="3344" width="8" style="1" customWidth="1"/>
    <col min="3345" max="3345" width="9" style="1" customWidth="1"/>
    <col min="3346" max="3347" width="8" style="1" customWidth="1"/>
    <col min="3348" max="3349" width="9" style="1" customWidth="1"/>
    <col min="3350" max="3584" width="8" style="1"/>
    <col min="3585" max="3585" width="30" style="1" customWidth="1"/>
    <col min="3586" max="3586" width="10" style="1" customWidth="1"/>
    <col min="3587" max="3587" width="12" style="1" customWidth="1"/>
    <col min="3588" max="3588" width="8" style="1" customWidth="1"/>
    <col min="3589" max="3589" width="14" style="1" customWidth="1"/>
    <col min="3590" max="3593" width="6" style="1" customWidth="1"/>
    <col min="3594" max="3594" width="14" style="1" customWidth="1"/>
    <col min="3595" max="3595" width="7" style="1" customWidth="1"/>
    <col min="3596" max="3600" width="8" style="1" customWidth="1"/>
    <col min="3601" max="3601" width="9" style="1" customWidth="1"/>
    <col min="3602" max="3603" width="8" style="1" customWidth="1"/>
    <col min="3604" max="3605" width="9" style="1" customWidth="1"/>
    <col min="3606" max="3840" width="8" style="1"/>
    <col min="3841" max="3841" width="30" style="1" customWidth="1"/>
    <col min="3842" max="3842" width="10" style="1" customWidth="1"/>
    <col min="3843" max="3843" width="12" style="1" customWidth="1"/>
    <col min="3844" max="3844" width="8" style="1" customWidth="1"/>
    <col min="3845" max="3845" width="14" style="1" customWidth="1"/>
    <col min="3846" max="3849" width="6" style="1" customWidth="1"/>
    <col min="3850" max="3850" width="14" style="1" customWidth="1"/>
    <col min="3851" max="3851" width="7" style="1" customWidth="1"/>
    <col min="3852" max="3856" width="8" style="1" customWidth="1"/>
    <col min="3857" max="3857" width="9" style="1" customWidth="1"/>
    <col min="3858" max="3859" width="8" style="1" customWidth="1"/>
    <col min="3860" max="3861" width="9" style="1" customWidth="1"/>
    <col min="3862" max="4096" width="8" style="1"/>
    <col min="4097" max="4097" width="30" style="1" customWidth="1"/>
    <col min="4098" max="4098" width="10" style="1" customWidth="1"/>
    <col min="4099" max="4099" width="12" style="1" customWidth="1"/>
    <col min="4100" max="4100" width="8" style="1" customWidth="1"/>
    <col min="4101" max="4101" width="14" style="1" customWidth="1"/>
    <col min="4102" max="4105" width="6" style="1" customWidth="1"/>
    <col min="4106" max="4106" width="14" style="1" customWidth="1"/>
    <col min="4107" max="4107" width="7" style="1" customWidth="1"/>
    <col min="4108" max="4112" width="8" style="1" customWidth="1"/>
    <col min="4113" max="4113" width="9" style="1" customWidth="1"/>
    <col min="4114" max="4115" width="8" style="1" customWidth="1"/>
    <col min="4116" max="4117" width="9" style="1" customWidth="1"/>
    <col min="4118" max="4352" width="8" style="1"/>
    <col min="4353" max="4353" width="30" style="1" customWidth="1"/>
    <col min="4354" max="4354" width="10" style="1" customWidth="1"/>
    <col min="4355" max="4355" width="12" style="1" customWidth="1"/>
    <col min="4356" max="4356" width="8" style="1" customWidth="1"/>
    <col min="4357" max="4357" width="14" style="1" customWidth="1"/>
    <col min="4358" max="4361" width="6" style="1" customWidth="1"/>
    <col min="4362" max="4362" width="14" style="1" customWidth="1"/>
    <col min="4363" max="4363" width="7" style="1" customWidth="1"/>
    <col min="4364" max="4368" width="8" style="1" customWidth="1"/>
    <col min="4369" max="4369" width="9" style="1" customWidth="1"/>
    <col min="4370" max="4371" width="8" style="1" customWidth="1"/>
    <col min="4372" max="4373" width="9" style="1" customWidth="1"/>
    <col min="4374" max="4608" width="8" style="1"/>
    <col min="4609" max="4609" width="30" style="1" customWidth="1"/>
    <col min="4610" max="4610" width="10" style="1" customWidth="1"/>
    <col min="4611" max="4611" width="12" style="1" customWidth="1"/>
    <col min="4612" max="4612" width="8" style="1" customWidth="1"/>
    <col min="4613" max="4613" width="14" style="1" customWidth="1"/>
    <col min="4614" max="4617" width="6" style="1" customWidth="1"/>
    <col min="4618" max="4618" width="14" style="1" customWidth="1"/>
    <col min="4619" max="4619" width="7" style="1" customWidth="1"/>
    <col min="4620" max="4624" width="8" style="1" customWidth="1"/>
    <col min="4625" max="4625" width="9" style="1" customWidth="1"/>
    <col min="4626" max="4627" width="8" style="1" customWidth="1"/>
    <col min="4628" max="4629" width="9" style="1" customWidth="1"/>
    <col min="4630" max="4864" width="8" style="1"/>
    <col min="4865" max="4865" width="30" style="1" customWidth="1"/>
    <col min="4866" max="4866" width="10" style="1" customWidth="1"/>
    <col min="4867" max="4867" width="12" style="1" customWidth="1"/>
    <col min="4868" max="4868" width="8" style="1" customWidth="1"/>
    <col min="4869" max="4869" width="14" style="1" customWidth="1"/>
    <col min="4870" max="4873" width="6" style="1" customWidth="1"/>
    <col min="4874" max="4874" width="14" style="1" customWidth="1"/>
    <col min="4875" max="4875" width="7" style="1" customWidth="1"/>
    <col min="4876" max="4880" width="8" style="1" customWidth="1"/>
    <col min="4881" max="4881" width="9" style="1" customWidth="1"/>
    <col min="4882" max="4883" width="8" style="1" customWidth="1"/>
    <col min="4884" max="4885" width="9" style="1" customWidth="1"/>
    <col min="4886" max="5120" width="8" style="1"/>
    <col min="5121" max="5121" width="30" style="1" customWidth="1"/>
    <col min="5122" max="5122" width="10" style="1" customWidth="1"/>
    <col min="5123" max="5123" width="12" style="1" customWidth="1"/>
    <col min="5124" max="5124" width="8" style="1" customWidth="1"/>
    <col min="5125" max="5125" width="14" style="1" customWidth="1"/>
    <col min="5126" max="5129" width="6" style="1" customWidth="1"/>
    <col min="5130" max="5130" width="14" style="1" customWidth="1"/>
    <col min="5131" max="5131" width="7" style="1" customWidth="1"/>
    <col min="5132" max="5136" width="8" style="1" customWidth="1"/>
    <col min="5137" max="5137" width="9" style="1" customWidth="1"/>
    <col min="5138" max="5139" width="8" style="1" customWidth="1"/>
    <col min="5140" max="5141" width="9" style="1" customWidth="1"/>
    <col min="5142" max="5376" width="8" style="1"/>
    <col min="5377" max="5377" width="30" style="1" customWidth="1"/>
    <col min="5378" max="5378" width="10" style="1" customWidth="1"/>
    <col min="5379" max="5379" width="12" style="1" customWidth="1"/>
    <col min="5380" max="5380" width="8" style="1" customWidth="1"/>
    <col min="5381" max="5381" width="14" style="1" customWidth="1"/>
    <col min="5382" max="5385" width="6" style="1" customWidth="1"/>
    <col min="5386" max="5386" width="14" style="1" customWidth="1"/>
    <col min="5387" max="5387" width="7" style="1" customWidth="1"/>
    <col min="5388" max="5392" width="8" style="1" customWidth="1"/>
    <col min="5393" max="5393" width="9" style="1" customWidth="1"/>
    <col min="5394" max="5395" width="8" style="1" customWidth="1"/>
    <col min="5396" max="5397" width="9" style="1" customWidth="1"/>
    <col min="5398" max="5632" width="8" style="1"/>
    <col min="5633" max="5633" width="30" style="1" customWidth="1"/>
    <col min="5634" max="5634" width="10" style="1" customWidth="1"/>
    <col min="5635" max="5635" width="12" style="1" customWidth="1"/>
    <col min="5636" max="5636" width="8" style="1" customWidth="1"/>
    <col min="5637" max="5637" width="14" style="1" customWidth="1"/>
    <col min="5638" max="5641" width="6" style="1" customWidth="1"/>
    <col min="5642" max="5642" width="14" style="1" customWidth="1"/>
    <col min="5643" max="5643" width="7" style="1" customWidth="1"/>
    <col min="5644" max="5648" width="8" style="1" customWidth="1"/>
    <col min="5649" max="5649" width="9" style="1" customWidth="1"/>
    <col min="5650" max="5651" width="8" style="1" customWidth="1"/>
    <col min="5652" max="5653" width="9" style="1" customWidth="1"/>
    <col min="5654" max="5888" width="8" style="1"/>
    <col min="5889" max="5889" width="30" style="1" customWidth="1"/>
    <col min="5890" max="5890" width="10" style="1" customWidth="1"/>
    <col min="5891" max="5891" width="12" style="1" customWidth="1"/>
    <col min="5892" max="5892" width="8" style="1" customWidth="1"/>
    <col min="5893" max="5893" width="14" style="1" customWidth="1"/>
    <col min="5894" max="5897" width="6" style="1" customWidth="1"/>
    <col min="5898" max="5898" width="14" style="1" customWidth="1"/>
    <col min="5899" max="5899" width="7" style="1" customWidth="1"/>
    <col min="5900" max="5904" width="8" style="1" customWidth="1"/>
    <col min="5905" max="5905" width="9" style="1" customWidth="1"/>
    <col min="5906" max="5907" width="8" style="1" customWidth="1"/>
    <col min="5908" max="5909" width="9" style="1" customWidth="1"/>
    <col min="5910" max="6144" width="8" style="1"/>
    <col min="6145" max="6145" width="30" style="1" customWidth="1"/>
    <col min="6146" max="6146" width="10" style="1" customWidth="1"/>
    <col min="6147" max="6147" width="12" style="1" customWidth="1"/>
    <col min="6148" max="6148" width="8" style="1" customWidth="1"/>
    <col min="6149" max="6149" width="14" style="1" customWidth="1"/>
    <col min="6150" max="6153" width="6" style="1" customWidth="1"/>
    <col min="6154" max="6154" width="14" style="1" customWidth="1"/>
    <col min="6155" max="6155" width="7" style="1" customWidth="1"/>
    <col min="6156" max="6160" width="8" style="1" customWidth="1"/>
    <col min="6161" max="6161" width="9" style="1" customWidth="1"/>
    <col min="6162" max="6163" width="8" style="1" customWidth="1"/>
    <col min="6164" max="6165" width="9" style="1" customWidth="1"/>
    <col min="6166" max="6400" width="8" style="1"/>
    <col min="6401" max="6401" width="30" style="1" customWidth="1"/>
    <col min="6402" max="6402" width="10" style="1" customWidth="1"/>
    <col min="6403" max="6403" width="12" style="1" customWidth="1"/>
    <col min="6404" max="6404" width="8" style="1" customWidth="1"/>
    <col min="6405" max="6405" width="14" style="1" customWidth="1"/>
    <col min="6406" max="6409" width="6" style="1" customWidth="1"/>
    <col min="6410" max="6410" width="14" style="1" customWidth="1"/>
    <col min="6411" max="6411" width="7" style="1" customWidth="1"/>
    <col min="6412" max="6416" width="8" style="1" customWidth="1"/>
    <col min="6417" max="6417" width="9" style="1" customWidth="1"/>
    <col min="6418" max="6419" width="8" style="1" customWidth="1"/>
    <col min="6420" max="6421" width="9" style="1" customWidth="1"/>
    <col min="6422" max="6656" width="8" style="1"/>
    <col min="6657" max="6657" width="30" style="1" customWidth="1"/>
    <col min="6658" max="6658" width="10" style="1" customWidth="1"/>
    <col min="6659" max="6659" width="12" style="1" customWidth="1"/>
    <col min="6660" max="6660" width="8" style="1" customWidth="1"/>
    <col min="6661" max="6661" width="14" style="1" customWidth="1"/>
    <col min="6662" max="6665" width="6" style="1" customWidth="1"/>
    <col min="6666" max="6666" width="14" style="1" customWidth="1"/>
    <col min="6667" max="6667" width="7" style="1" customWidth="1"/>
    <col min="6668" max="6672" width="8" style="1" customWidth="1"/>
    <col min="6673" max="6673" width="9" style="1" customWidth="1"/>
    <col min="6674" max="6675" width="8" style="1" customWidth="1"/>
    <col min="6676" max="6677" width="9" style="1" customWidth="1"/>
    <col min="6678" max="6912" width="8" style="1"/>
    <col min="6913" max="6913" width="30" style="1" customWidth="1"/>
    <col min="6914" max="6914" width="10" style="1" customWidth="1"/>
    <col min="6915" max="6915" width="12" style="1" customWidth="1"/>
    <col min="6916" max="6916" width="8" style="1" customWidth="1"/>
    <col min="6917" max="6917" width="14" style="1" customWidth="1"/>
    <col min="6918" max="6921" width="6" style="1" customWidth="1"/>
    <col min="6922" max="6922" width="14" style="1" customWidth="1"/>
    <col min="6923" max="6923" width="7" style="1" customWidth="1"/>
    <col min="6924" max="6928" width="8" style="1" customWidth="1"/>
    <col min="6929" max="6929" width="9" style="1" customWidth="1"/>
    <col min="6930" max="6931" width="8" style="1" customWidth="1"/>
    <col min="6932" max="6933" width="9" style="1" customWidth="1"/>
    <col min="6934" max="7168" width="8" style="1"/>
    <col min="7169" max="7169" width="30" style="1" customWidth="1"/>
    <col min="7170" max="7170" width="10" style="1" customWidth="1"/>
    <col min="7171" max="7171" width="12" style="1" customWidth="1"/>
    <col min="7172" max="7172" width="8" style="1" customWidth="1"/>
    <col min="7173" max="7173" width="14" style="1" customWidth="1"/>
    <col min="7174" max="7177" width="6" style="1" customWidth="1"/>
    <col min="7178" max="7178" width="14" style="1" customWidth="1"/>
    <col min="7179" max="7179" width="7" style="1" customWidth="1"/>
    <col min="7180" max="7184" width="8" style="1" customWidth="1"/>
    <col min="7185" max="7185" width="9" style="1" customWidth="1"/>
    <col min="7186" max="7187" width="8" style="1" customWidth="1"/>
    <col min="7188" max="7189" width="9" style="1" customWidth="1"/>
    <col min="7190" max="7424" width="8" style="1"/>
    <col min="7425" max="7425" width="30" style="1" customWidth="1"/>
    <col min="7426" max="7426" width="10" style="1" customWidth="1"/>
    <col min="7427" max="7427" width="12" style="1" customWidth="1"/>
    <col min="7428" max="7428" width="8" style="1" customWidth="1"/>
    <col min="7429" max="7429" width="14" style="1" customWidth="1"/>
    <col min="7430" max="7433" width="6" style="1" customWidth="1"/>
    <col min="7434" max="7434" width="14" style="1" customWidth="1"/>
    <col min="7435" max="7435" width="7" style="1" customWidth="1"/>
    <col min="7436" max="7440" width="8" style="1" customWidth="1"/>
    <col min="7441" max="7441" width="9" style="1" customWidth="1"/>
    <col min="7442" max="7443" width="8" style="1" customWidth="1"/>
    <col min="7444" max="7445" width="9" style="1" customWidth="1"/>
    <col min="7446" max="7680" width="8" style="1"/>
    <col min="7681" max="7681" width="30" style="1" customWidth="1"/>
    <col min="7682" max="7682" width="10" style="1" customWidth="1"/>
    <col min="7683" max="7683" width="12" style="1" customWidth="1"/>
    <col min="7684" max="7684" width="8" style="1" customWidth="1"/>
    <col min="7685" max="7685" width="14" style="1" customWidth="1"/>
    <col min="7686" max="7689" width="6" style="1" customWidth="1"/>
    <col min="7690" max="7690" width="14" style="1" customWidth="1"/>
    <col min="7691" max="7691" width="7" style="1" customWidth="1"/>
    <col min="7692" max="7696" width="8" style="1" customWidth="1"/>
    <col min="7697" max="7697" width="9" style="1" customWidth="1"/>
    <col min="7698" max="7699" width="8" style="1" customWidth="1"/>
    <col min="7700" max="7701" width="9" style="1" customWidth="1"/>
    <col min="7702" max="7936" width="8" style="1"/>
    <col min="7937" max="7937" width="30" style="1" customWidth="1"/>
    <col min="7938" max="7938" width="10" style="1" customWidth="1"/>
    <col min="7939" max="7939" width="12" style="1" customWidth="1"/>
    <col min="7940" max="7940" width="8" style="1" customWidth="1"/>
    <col min="7941" max="7941" width="14" style="1" customWidth="1"/>
    <col min="7942" max="7945" width="6" style="1" customWidth="1"/>
    <col min="7946" max="7946" width="14" style="1" customWidth="1"/>
    <col min="7947" max="7947" width="7" style="1" customWidth="1"/>
    <col min="7948" max="7952" width="8" style="1" customWidth="1"/>
    <col min="7953" max="7953" width="9" style="1" customWidth="1"/>
    <col min="7954" max="7955" width="8" style="1" customWidth="1"/>
    <col min="7956" max="7957" width="9" style="1" customWidth="1"/>
    <col min="7958" max="8192" width="8" style="1"/>
    <col min="8193" max="8193" width="30" style="1" customWidth="1"/>
    <col min="8194" max="8194" width="10" style="1" customWidth="1"/>
    <col min="8195" max="8195" width="12" style="1" customWidth="1"/>
    <col min="8196" max="8196" width="8" style="1" customWidth="1"/>
    <col min="8197" max="8197" width="14" style="1" customWidth="1"/>
    <col min="8198" max="8201" width="6" style="1" customWidth="1"/>
    <col min="8202" max="8202" width="14" style="1" customWidth="1"/>
    <col min="8203" max="8203" width="7" style="1" customWidth="1"/>
    <col min="8204" max="8208" width="8" style="1" customWidth="1"/>
    <col min="8209" max="8209" width="9" style="1" customWidth="1"/>
    <col min="8210" max="8211" width="8" style="1" customWidth="1"/>
    <col min="8212" max="8213" width="9" style="1" customWidth="1"/>
    <col min="8214" max="8448" width="8" style="1"/>
    <col min="8449" max="8449" width="30" style="1" customWidth="1"/>
    <col min="8450" max="8450" width="10" style="1" customWidth="1"/>
    <col min="8451" max="8451" width="12" style="1" customWidth="1"/>
    <col min="8452" max="8452" width="8" style="1" customWidth="1"/>
    <col min="8453" max="8453" width="14" style="1" customWidth="1"/>
    <col min="8454" max="8457" width="6" style="1" customWidth="1"/>
    <col min="8458" max="8458" width="14" style="1" customWidth="1"/>
    <col min="8459" max="8459" width="7" style="1" customWidth="1"/>
    <col min="8460" max="8464" width="8" style="1" customWidth="1"/>
    <col min="8465" max="8465" width="9" style="1" customWidth="1"/>
    <col min="8466" max="8467" width="8" style="1" customWidth="1"/>
    <col min="8468" max="8469" width="9" style="1" customWidth="1"/>
    <col min="8470" max="8704" width="8" style="1"/>
    <col min="8705" max="8705" width="30" style="1" customWidth="1"/>
    <col min="8706" max="8706" width="10" style="1" customWidth="1"/>
    <col min="8707" max="8707" width="12" style="1" customWidth="1"/>
    <col min="8708" max="8708" width="8" style="1" customWidth="1"/>
    <col min="8709" max="8709" width="14" style="1" customWidth="1"/>
    <col min="8710" max="8713" width="6" style="1" customWidth="1"/>
    <col min="8714" max="8714" width="14" style="1" customWidth="1"/>
    <col min="8715" max="8715" width="7" style="1" customWidth="1"/>
    <col min="8716" max="8720" width="8" style="1" customWidth="1"/>
    <col min="8721" max="8721" width="9" style="1" customWidth="1"/>
    <col min="8722" max="8723" width="8" style="1" customWidth="1"/>
    <col min="8724" max="8725" width="9" style="1" customWidth="1"/>
    <col min="8726" max="8960" width="8" style="1"/>
    <col min="8961" max="8961" width="30" style="1" customWidth="1"/>
    <col min="8962" max="8962" width="10" style="1" customWidth="1"/>
    <col min="8963" max="8963" width="12" style="1" customWidth="1"/>
    <col min="8964" max="8964" width="8" style="1" customWidth="1"/>
    <col min="8965" max="8965" width="14" style="1" customWidth="1"/>
    <col min="8966" max="8969" width="6" style="1" customWidth="1"/>
    <col min="8970" max="8970" width="14" style="1" customWidth="1"/>
    <col min="8971" max="8971" width="7" style="1" customWidth="1"/>
    <col min="8972" max="8976" width="8" style="1" customWidth="1"/>
    <col min="8977" max="8977" width="9" style="1" customWidth="1"/>
    <col min="8978" max="8979" width="8" style="1" customWidth="1"/>
    <col min="8980" max="8981" width="9" style="1" customWidth="1"/>
    <col min="8982" max="9216" width="8" style="1"/>
    <col min="9217" max="9217" width="30" style="1" customWidth="1"/>
    <col min="9218" max="9218" width="10" style="1" customWidth="1"/>
    <col min="9219" max="9219" width="12" style="1" customWidth="1"/>
    <col min="9220" max="9220" width="8" style="1" customWidth="1"/>
    <col min="9221" max="9221" width="14" style="1" customWidth="1"/>
    <col min="9222" max="9225" width="6" style="1" customWidth="1"/>
    <col min="9226" max="9226" width="14" style="1" customWidth="1"/>
    <col min="9227" max="9227" width="7" style="1" customWidth="1"/>
    <col min="9228" max="9232" width="8" style="1" customWidth="1"/>
    <col min="9233" max="9233" width="9" style="1" customWidth="1"/>
    <col min="9234" max="9235" width="8" style="1" customWidth="1"/>
    <col min="9236" max="9237" width="9" style="1" customWidth="1"/>
    <col min="9238" max="9472" width="8" style="1"/>
    <col min="9473" max="9473" width="30" style="1" customWidth="1"/>
    <col min="9474" max="9474" width="10" style="1" customWidth="1"/>
    <col min="9475" max="9475" width="12" style="1" customWidth="1"/>
    <col min="9476" max="9476" width="8" style="1" customWidth="1"/>
    <col min="9477" max="9477" width="14" style="1" customWidth="1"/>
    <col min="9478" max="9481" width="6" style="1" customWidth="1"/>
    <col min="9482" max="9482" width="14" style="1" customWidth="1"/>
    <col min="9483" max="9483" width="7" style="1" customWidth="1"/>
    <col min="9484" max="9488" width="8" style="1" customWidth="1"/>
    <col min="9489" max="9489" width="9" style="1" customWidth="1"/>
    <col min="9490" max="9491" width="8" style="1" customWidth="1"/>
    <col min="9492" max="9493" width="9" style="1" customWidth="1"/>
    <col min="9494" max="9728" width="8" style="1"/>
    <col min="9729" max="9729" width="30" style="1" customWidth="1"/>
    <col min="9730" max="9730" width="10" style="1" customWidth="1"/>
    <col min="9731" max="9731" width="12" style="1" customWidth="1"/>
    <col min="9732" max="9732" width="8" style="1" customWidth="1"/>
    <col min="9733" max="9733" width="14" style="1" customWidth="1"/>
    <col min="9734" max="9737" width="6" style="1" customWidth="1"/>
    <col min="9738" max="9738" width="14" style="1" customWidth="1"/>
    <col min="9739" max="9739" width="7" style="1" customWidth="1"/>
    <col min="9740" max="9744" width="8" style="1" customWidth="1"/>
    <col min="9745" max="9745" width="9" style="1" customWidth="1"/>
    <col min="9746" max="9747" width="8" style="1" customWidth="1"/>
    <col min="9748" max="9749" width="9" style="1" customWidth="1"/>
    <col min="9750" max="9984" width="8" style="1"/>
    <col min="9985" max="9985" width="30" style="1" customWidth="1"/>
    <col min="9986" max="9986" width="10" style="1" customWidth="1"/>
    <col min="9987" max="9987" width="12" style="1" customWidth="1"/>
    <col min="9988" max="9988" width="8" style="1" customWidth="1"/>
    <col min="9989" max="9989" width="14" style="1" customWidth="1"/>
    <col min="9990" max="9993" width="6" style="1" customWidth="1"/>
    <col min="9994" max="9994" width="14" style="1" customWidth="1"/>
    <col min="9995" max="9995" width="7" style="1" customWidth="1"/>
    <col min="9996" max="10000" width="8" style="1" customWidth="1"/>
    <col min="10001" max="10001" width="9" style="1" customWidth="1"/>
    <col min="10002" max="10003" width="8" style="1" customWidth="1"/>
    <col min="10004" max="10005" width="9" style="1" customWidth="1"/>
    <col min="10006" max="10240" width="8" style="1"/>
    <col min="10241" max="10241" width="30" style="1" customWidth="1"/>
    <col min="10242" max="10242" width="10" style="1" customWidth="1"/>
    <col min="10243" max="10243" width="12" style="1" customWidth="1"/>
    <col min="10244" max="10244" width="8" style="1" customWidth="1"/>
    <col min="10245" max="10245" width="14" style="1" customWidth="1"/>
    <col min="10246" max="10249" width="6" style="1" customWidth="1"/>
    <col min="10250" max="10250" width="14" style="1" customWidth="1"/>
    <col min="10251" max="10251" width="7" style="1" customWidth="1"/>
    <col min="10252" max="10256" width="8" style="1" customWidth="1"/>
    <col min="10257" max="10257" width="9" style="1" customWidth="1"/>
    <col min="10258" max="10259" width="8" style="1" customWidth="1"/>
    <col min="10260" max="10261" width="9" style="1" customWidth="1"/>
    <col min="10262" max="10496" width="8" style="1"/>
    <col min="10497" max="10497" width="30" style="1" customWidth="1"/>
    <col min="10498" max="10498" width="10" style="1" customWidth="1"/>
    <col min="10499" max="10499" width="12" style="1" customWidth="1"/>
    <col min="10500" max="10500" width="8" style="1" customWidth="1"/>
    <col min="10501" max="10501" width="14" style="1" customWidth="1"/>
    <col min="10502" max="10505" width="6" style="1" customWidth="1"/>
    <col min="10506" max="10506" width="14" style="1" customWidth="1"/>
    <col min="10507" max="10507" width="7" style="1" customWidth="1"/>
    <col min="10508" max="10512" width="8" style="1" customWidth="1"/>
    <col min="10513" max="10513" width="9" style="1" customWidth="1"/>
    <col min="10514" max="10515" width="8" style="1" customWidth="1"/>
    <col min="10516" max="10517" width="9" style="1" customWidth="1"/>
    <col min="10518" max="10752" width="8" style="1"/>
    <col min="10753" max="10753" width="30" style="1" customWidth="1"/>
    <col min="10754" max="10754" width="10" style="1" customWidth="1"/>
    <col min="10755" max="10755" width="12" style="1" customWidth="1"/>
    <col min="10756" max="10756" width="8" style="1" customWidth="1"/>
    <col min="10757" max="10757" width="14" style="1" customWidth="1"/>
    <col min="10758" max="10761" width="6" style="1" customWidth="1"/>
    <col min="10762" max="10762" width="14" style="1" customWidth="1"/>
    <col min="10763" max="10763" width="7" style="1" customWidth="1"/>
    <col min="10764" max="10768" width="8" style="1" customWidth="1"/>
    <col min="10769" max="10769" width="9" style="1" customWidth="1"/>
    <col min="10770" max="10771" width="8" style="1" customWidth="1"/>
    <col min="10772" max="10773" width="9" style="1" customWidth="1"/>
    <col min="10774" max="11008" width="8" style="1"/>
    <col min="11009" max="11009" width="30" style="1" customWidth="1"/>
    <col min="11010" max="11010" width="10" style="1" customWidth="1"/>
    <col min="11011" max="11011" width="12" style="1" customWidth="1"/>
    <col min="11012" max="11012" width="8" style="1" customWidth="1"/>
    <col min="11013" max="11013" width="14" style="1" customWidth="1"/>
    <col min="11014" max="11017" width="6" style="1" customWidth="1"/>
    <col min="11018" max="11018" width="14" style="1" customWidth="1"/>
    <col min="11019" max="11019" width="7" style="1" customWidth="1"/>
    <col min="11020" max="11024" width="8" style="1" customWidth="1"/>
    <col min="11025" max="11025" width="9" style="1" customWidth="1"/>
    <col min="11026" max="11027" width="8" style="1" customWidth="1"/>
    <col min="11028" max="11029" width="9" style="1" customWidth="1"/>
    <col min="11030" max="11264" width="8" style="1"/>
    <col min="11265" max="11265" width="30" style="1" customWidth="1"/>
    <col min="11266" max="11266" width="10" style="1" customWidth="1"/>
    <col min="11267" max="11267" width="12" style="1" customWidth="1"/>
    <col min="11268" max="11268" width="8" style="1" customWidth="1"/>
    <col min="11269" max="11269" width="14" style="1" customWidth="1"/>
    <col min="11270" max="11273" width="6" style="1" customWidth="1"/>
    <col min="11274" max="11274" width="14" style="1" customWidth="1"/>
    <col min="11275" max="11275" width="7" style="1" customWidth="1"/>
    <col min="11276" max="11280" width="8" style="1" customWidth="1"/>
    <col min="11281" max="11281" width="9" style="1" customWidth="1"/>
    <col min="11282" max="11283" width="8" style="1" customWidth="1"/>
    <col min="11284" max="11285" width="9" style="1" customWidth="1"/>
    <col min="11286" max="11520" width="8" style="1"/>
    <col min="11521" max="11521" width="30" style="1" customWidth="1"/>
    <col min="11522" max="11522" width="10" style="1" customWidth="1"/>
    <col min="11523" max="11523" width="12" style="1" customWidth="1"/>
    <col min="11524" max="11524" width="8" style="1" customWidth="1"/>
    <col min="11525" max="11525" width="14" style="1" customWidth="1"/>
    <col min="11526" max="11529" width="6" style="1" customWidth="1"/>
    <col min="11530" max="11530" width="14" style="1" customWidth="1"/>
    <col min="11531" max="11531" width="7" style="1" customWidth="1"/>
    <col min="11532" max="11536" width="8" style="1" customWidth="1"/>
    <col min="11537" max="11537" width="9" style="1" customWidth="1"/>
    <col min="11538" max="11539" width="8" style="1" customWidth="1"/>
    <col min="11540" max="11541" width="9" style="1" customWidth="1"/>
    <col min="11542" max="11776" width="8" style="1"/>
    <col min="11777" max="11777" width="30" style="1" customWidth="1"/>
    <col min="11778" max="11778" width="10" style="1" customWidth="1"/>
    <col min="11779" max="11779" width="12" style="1" customWidth="1"/>
    <col min="11780" max="11780" width="8" style="1" customWidth="1"/>
    <col min="11781" max="11781" width="14" style="1" customWidth="1"/>
    <col min="11782" max="11785" width="6" style="1" customWidth="1"/>
    <col min="11786" max="11786" width="14" style="1" customWidth="1"/>
    <col min="11787" max="11787" width="7" style="1" customWidth="1"/>
    <col min="11788" max="11792" width="8" style="1" customWidth="1"/>
    <col min="11793" max="11793" width="9" style="1" customWidth="1"/>
    <col min="11794" max="11795" width="8" style="1" customWidth="1"/>
    <col min="11796" max="11797" width="9" style="1" customWidth="1"/>
    <col min="11798" max="12032" width="8" style="1"/>
    <col min="12033" max="12033" width="30" style="1" customWidth="1"/>
    <col min="12034" max="12034" width="10" style="1" customWidth="1"/>
    <col min="12035" max="12035" width="12" style="1" customWidth="1"/>
    <col min="12036" max="12036" width="8" style="1" customWidth="1"/>
    <col min="12037" max="12037" width="14" style="1" customWidth="1"/>
    <col min="12038" max="12041" width="6" style="1" customWidth="1"/>
    <col min="12042" max="12042" width="14" style="1" customWidth="1"/>
    <col min="12043" max="12043" width="7" style="1" customWidth="1"/>
    <col min="12044" max="12048" width="8" style="1" customWidth="1"/>
    <col min="12049" max="12049" width="9" style="1" customWidth="1"/>
    <col min="12050" max="12051" width="8" style="1" customWidth="1"/>
    <col min="12052" max="12053" width="9" style="1" customWidth="1"/>
    <col min="12054" max="12288" width="8" style="1"/>
    <col min="12289" max="12289" width="30" style="1" customWidth="1"/>
    <col min="12290" max="12290" width="10" style="1" customWidth="1"/>
    <col min="12291" max="12291" width="12" style="1" customWidth="1"/>
    <col min="12292" max="12292" width="8" style="1" customWidth="1"/>
    <col min="12293" max="12293" width="14" style="1" customWidth="1"/>
    <col min="12294" max="12297" width="6" style="1" customWidth="1"/>
    <col min="12298" max="12298" width="14" style="1" customWidth="1"/>
    <col min="12299" max="12299" width="7" style="1" customWidth="1"/>
    <col min="12300" max="12304" width="8" style="1" customWidth="1"/>
    <col min="12305" max="12305" width="9" style="1" customWidth="1"/>
    <col min="12306" max="12307" width="8" style="1" customWidth="1"/>
    <col min="12308" max="12309" width="9" style="1" customWidth="1"/>
    <col min="12310" max="12544" width="8" style="1"/>
    <col min="12545" max="12545" width="30" style="1" customWidth="1"/>
    <col min="12546" max="12546" width="10" style="1" customWidth="1"/>
    <col min="12547" max="12547" width="12" style="1" customWidth="1"/>
    <col min="12548" max="12548" width="8" style="1" customWidth="1"/>
    <col min="12549" max="12549" width="14" style="1" customWidth="1"/>
    <col min="12550" max="12553" width="6" style="1" customWidth="1"/>
    <col min="12554" max="12554" width="14" style="1" customWidth="1"/>
    <col min="12555" max="12555" width="7" style="1" customWidth="1"/>
    <col min="12556" max="12560" width="8" style="1" customWidth="1"/>
    <col min="12561" max="12561" width="9" style="1" customWidth="1"/>
    <col min="12562" max="12563" width="8" style="1" customWidth="1"/>
    <col min="12564" max="12565" width="9" style="1" customWidth="1"/>
    <col min="12566" max="12800" width="8" style="1"/>
    <col min="12801" max="12801" width="30" style="1" customWidth="1"/>
    <col min="12802" max="12802" width="10" style="1" customWidth="1"/>
    <col min="12803" max="12803" width="12" style="1" customWidth="1"/>
    <col min="12804" max="12804" width="8" style="1" customWidth="1"/>
    <col min="12805" max="12805" width="14" style="1" customWidth="1"/>
    <col min="12806" max="12809" width="6" style="1" customWidth="1"/>
    <col min="12810" max="12810" width="14" style="1" customWidth="1"/>
    <col min="12811" max="12811" width="7" style="1" customWidth="1"/>
    <col min="12812" max="12816" width="8" style="1" customWidth="1"/>
    <col min="12817" max="12817" width="9" style="1" customWidth="1"/>
    <col min="12818" max="12819" width="8" style="1" customWidth="1"/>
    <col min="12820" max="12821" width="9" style="1" customWidth="1"/>
    <col min="12822" max="13056" width="8" style="1"/>
    <col min="13057" max="13057" width="30" style="1" customWidth="1"/>
    <col min="13058" max="13058" width="10" style="1" customWidth="1"/>
    <col min="13059" max="13059" width="12" style="1" customWidth="1"/>
    <col min="13060" max="13060" width="8" style="1" customWidth="1"/>
    <col min="13061" max="13061" width="14" style="1" customWidth="1"/>
    <col min="13062" max="13065" width="6" style="1" customWidth="1"/>
    <col min="13066" max="13066" width="14" style="1" customWidth="1"/>
    <col min="13067" max="13067" width="7" style="1" customWidth="1"/>
    <col min="13068" max="13072" width="8" style="1" customWidth="1"/>
    <col min="13073" max="13073" width="9" style="1" customWidth="1"/>
    <col min="13074" max="13075" width="8" style="1" customWidth="1"/>
    <col min="13076" max="13077" width="9" style="1" customWidth="1"/>
    <col min="13078" max="13312" width="8" style="1"/>
    <col min="13313" max="13313" width="30" style="1" customWidth="1"/>
    <col min="13314" max="13314" width="10" style="1" customWidth="1"/>
    <col min="13315" max="13315" width="12" style="1" customWidth="1"/>
    <col min="13316" max="13316" width="8" style="1" customWidth="1"/>
    <col min="13317" max="13317" width="14" style="1" customWidth="1"/>
    <col min="13318" max="13321" width="6" style="1" customWidth="1"/>
    <col min="13322" max="13322" width="14" style="1" customWidth="1"/>
    <col min="13323" max="13323" width="7" style="1" customWidth="1"/>
    <col min="13324" max="13328" width="8" style="1" customWidth="1"/>
    <col min="13329" max="13329" width="9" style="1" customWidth="1"/>
    <col min="13330" max="13331" width="8" style="1" customWidth="1"/>
    <col min="13332" max="13333" width="9" style="1" customWidth="1"/>
    <col min="13334" max="13568" width="8" style="1"/>
    <col min="13569" max="13569" width="30" style="1" customWidth="1"/>
    <col min="13570" max="13570" width="10" style="1" customWidth="1"/>
    <col min="13571" max="13571" width="12" style="1" customWidth="1"/>
    <col min="13572" max="13572" width="8" style="1" customWidth="1"/>
    <col min="13573" max="13573" width="14" style="1" customWidth="1"/>
    <col min="13574" max="13577" width="6" style="1" customWidth="1"/>
    <col min="13578" max="13578" width="14" style="1" customWidth="1"/>
    <col min="13579" max="13579" width="7" style="1" customWidth="1"/>
    <col min="13580" max="13584" width="8" style="1" customWidth="1"/>
    <col min="13585" max="13585" width="9" style="1" customWidth="1"/>
    <col min="13586" max="13587" width="8" style="1" customWidth="1"/>
    <col min="13588" max="13589" width="9" style="1" customWidth="1"/>
    <col min="13590" max="13824" width="8" style="1"/>
    <col min="13825" max="13825" width="30" style="1" customWidth="1"/>
    <col min="13826" max="13826" width="10" style="1" customWidth="1"/>
    <col min="13827" max="13827" width="12" style="1" customWidth="1"/>
    <col min="13828" max="13828" width="8" style="1" customWidth="1"/>
    <col min="13829" max="13829" width="14" style="1" customWidth="1"/>
    <col min="13830" max="13833" width="6" style="1" customWidth="1"/>
    <col min="13834" max="13834" width="14" style="1" customWidth="1"/>
    <col min="13835" max="13835" width="7" style="1" customWidth="1"/>
    <col min="13836" max="13840" width="8" style="1" customWidth="1"/>
    <col min="13841" max="13841" width="9" style="1" customWidth="1"/>
    <col min="13842" max="13843" width="8" style="1" customWidth="1"/>
    <col min="13844" max="13845" width="9" style="1" customWidth="1"/>
    <col min="13846" max="14080" width="8" style="1"/>
    <col min="14081" max="14081" width="30" style="1" customWidth="1"/>
    <col min="14082" max="14082" width="10" style="1" customWidth="1"/>
    <col min="14083" max="14083" width="12" style="1" customWidth="1"/>
    <col min="14084" max="14084" width="8" style="1" customWidth="1"/>
    <col min="14085" max="14085" width="14" style="1" customWidth="1"/>
    <col min="14086" max="14089" width="6" style="1" customWidth="1"/>
    <col min="14090" max="14090" width="14" style="1" customWidth="1"/>
    <col min="14091" max="14091" width="7" style="1" customWidth="1"/>
    <col min="14092" max="14096" width="8" style="1" customWidth="1"/>
    <col min="14097" max="14097" width="9" style="1" customWidth="1"/>
    <col min="14098" max="14099" width="8" style="1" customWidth="1"/>
    <col min="14100" max="14101" width="9" style="1" customWidth="1"/>
    <col min="14102" max="14336" width="8" style="1"/>
    <col min="14337" max="14337" width="30" style="1" customWidth="1"/>
    <col min="14338" max="14338" width="10" style="1" customWidth="1"/>
    <col min="14339" max="14339" width="12" style="1" customWidth="1"/>
    <col min="14340" max="14340" width="8" style="1" customWidth="1"/>
    <col min="14341" max="14341" width="14" style="1" customWidth="1"/>
    <col min="14342" max="14345" width="6" style="1" customWidth="1"/>
    <col min="14346" max="14346" width="14" style="1" customWidth="1"/>
    <col min="14347" max="14347" width="7" style="1" customWidth="1"/>
    <col min="14348" max="14352" width="8" style="1" customWidth="1"/>
    <col min="14353" max="14353" width="9" style="1" customWidth="1"/>
    <col min="14354" max="14355" width="8" style="1" customWidth="1"/>
    <col min="14356" max="14357" width="9" style="1" customWidth="1"/>
    <col min="14358" max="14592" width="8" style="1"/>
    <col min="14593" max="14593" width="30" style="1" customWidth="1"/>
    <col min="14594" max="14594" width="10" style="1" customWidth="1"/>
    <col min="14595" max="14595" width="12" style="1" customWidth="1"/>
    <col min="14596" max="14596" width="8" style="1" customWidth="1"/>
    <col min="14597" max="14597" width="14" style="1" customWidth="1"/>
    <col min="14598" max="14601" width="6" style="1" customWidth="1"/>
    <col min="14602" max="14602" width="14" style="1" customWidth="1"/>
    <col min="14603" max="14603" width="7" style="1" customWidth="1"/>
    <col min="14604" max="14608" width="8" style="1" customWidth="1"/>
    <col min="14609" max="14609" width="9" style="1" customWidth="1"/>
    <col min="14610" max="14611" width="8" style="1" customWidth="1"/>
    <col min="14612" max="14613" width="9" style="1" customWidth="1"/>
    <col min="14614" max="14848" width="8" style="1"/>
    <col min="14849" max="14849" width="30" style="1" customWidth="1"/>
    <col min="14850" max="14850" width="10" style="1" customWidth="1"/>
    <col min="14851" max="14851" width="12" style="1" customWidth="1"/>
    <col min="14852" max="14852" width="8" style="1" customWidth="1"/>
    <col min="14853" max="14853" width="14" style="1" customWidth="1"/>
    <col min="14854" max="14857" width="6" style="1" customWidth="1"/>
    <col min="14858" max="14858" width="14" style="1" customWidth="1"/>
    <col min="14859" max="14859" width="7" style="1" customWidth="1"/>
    <col min="14860" max="14864" width="8" style="1" customWidth="1"/>
    <col min="14865" max="14865" width="9" style="1" customWidth="1"/>
    <col min="14866" max="14867" width="8" style="1" customWidth="1"/>
    <col min="14868" max="14869" width="9" style="1" customWidth="1"/>
    <col min="14870" max="15104" width="8" style="1"/>
    <col min="15105" max="15105" width="30" style="1" customWidth="1"/>
    <col min="15106" max="15106" width="10" style="1" customWidth="1"/>
    <col min="15107" max="15107" width="12" style="1" customWidth="1"/>
    <col min="15108" max="15108" width="8" style="1" customWidth="1"/>
    <col min="15109" max="15109" width="14" style="1" customWidth="1"/>
    <col min="15110" max="15113" width="6" style="1" customWidth="1"/>
    <col min="15114" max="15114" width="14" style="1" customWidth="1"/>
    <col min="15115" max="15115" width="7" style="1" customWidth="1"/>
    <col min="15116" max="15120" width="8" style="1" customWidth="1"/>
    <col min="15121" max="15121" width="9" style="1" customWidth="1"/>
    <col min="15122" max="15123" width="8" style="1" customWidth="1"/>
    <col min="15124" max="15125" width="9" style="1" customWidth="1"/>
    <col min="15126" max="15360" width="8" style="1"/>
    <col min="15361" max="15361" width="30" style="1" customWidth="1"/>
    <col min="15362" max="15362" width="10" style="1" customWidth="1"/>
    <col min="15363" max="15363" width="12" style="1" customWidth="1"/>
    <col min="15364" max="15364" width="8" style="1" customWidth="1"/>
    <col min="15365" max="15365" width="14" style="1" customWidth="1"/>
    <col min="15366" max="15369" width="6" style="1" customWidth="1"/>
    <col min="15370" max="15370" width="14" style="1" customWidth="1"/>
    <col min="15371" max="15371" width="7" style="1" customWidth="1"/>
    <col min="15372" max="15376" width="8" style="1" customWidth="1"/>
    <col min="15377" max="15377" width="9" style="1" customWidth="1"/>
    <col min="15378" max="15379" width="8" style="1" customWidth="1"/>
    <col min="15380" max="15381" width="9" style="1" customWidth="1"/>
    <col min="15382" max="15616" width="8" style="1"/>
    <col min="15617" max="15617" width="30" style="1" customWidth="1"/>
    <col min="15618" max="15618" width="10" style="1" customWidth="1"/>
    <col min="15619" max="15619" width="12" style="1" customWidth="1"/>
    <col min="15620" max="15620" width="8" style="1" customWidth="1"/>
    <col min="15621" max="15621" width="14" style="1" customWidth="1"/>
    <col min="15622" max="15625" width="6" style="1" customWidth="1"/>
    <col min="15626" max="15626" width="14" style="1" customWidth="1"/>
    <col min="15627" max="15627" width="7" style="1" customWidth="1"/>
    <col min="15628" max="15632" width="8" style="1" customWidth="1"/>
    <col min="15633" max="15633" width="9" style="1" customWidth="1"/>
    <col min="15634" max="15635" width="8" style="1" customWidth="1"/>
    <col min="15636" max="15637" width="9" style="1" customWidth="1"/>
    <col min="15638" max="15872" width="8" style="1"/>
    <col min="15873" max="15873" width="30" style="1" customWidth="1"/>
    <col min="15874" max="15874" width="10" style="1" customWidth="1"/>
    <col min="15875" max="15875" width="12" style="1" customWidth="1"/>
    <col min="15876" max="15876" width="8" style="1" customWidth="1"/>
    <col min="15877" max="15877" width="14" style="1" customWidth="1"/>
    <col min="15878" max="15881" width="6" style="1" customWidth="1"/>
    <col min="15882" max="15882" width="14" style="1" customWidth="1"/>
    <col min="15883" max="15883" width="7" style="1" customWidth="1"/>
    <col min="15884" max="15888" width="8" style="1" customWidth="1"/>
    <col min="15889" max="15889" width="9" style="1" customWidth="1"/>
    <col min="15890" max="15891" width="8" style="1" customWidth="1"/>
    <col min="15892" max="15893" width="9" style="1" customWidth="1"/>
    <col min="15894" max="16128" width="8" style="1"/>
    <col min="16129" max="16129" width="30" style="1" customWidth="1"/>
    <col min="16130" max="16130" width="10" style="1" customWidth="1"/>
    <col min="16131" max="16131" width="12" style="1" customWidth="1"/>
    <col min="16132" max="16132" width="8" style="1" customWidth="1"/>
    <col min="16133" max="16133" width="14" style="1" customWidth="1"/>
    <col min="16134" max="16137" width="6" style="1" customWidth="1"/>
    <col min="16138" max="16138" width="14" style="1" customWidth="1"/>
    <col min="16139" max="16139" width="7" style="1" customWidth="1"/>
    <col min="16140" max="16144" width="8" style="1" customWidth="1"/>
    <col min="16145" max="16145" width="9" style="1" customWidth="1"/>
    <col min="16146" max="16147" width="8" style="1" customWidth="1"/>
    <col min="16148" max="16149" width="9" style="1" customWidth="1"/>
    <col min="16150" max="16384" width="8" style="1"/>
  </cols>
  <sheetData>
    <row r="1" spans="1:23" ht="26.25" customHeight="1" x14ac:dyDescent="0.4">
      <c r="A1" s="237" t="s">
        <v>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1" t="s">
        <v>100</v>
      </c>
      <c r="W2" s="241"/>
    </row>
    <row r="3" spans="1:23" ht="10.5" customHeight="1" thickBot="1" x14ac:dyDescent="0.45">
      <c r="A3" s="226" t="s">
        <v>25</v>
      </c>
      <c r="B3" s="287" t="s">
        <v>61</v>
      </c>
      <c r="C3" s="288" t="s">
        <v>60</v>
      </c>
      <c r="D3" s="288" t="s">
        <v>24</v>
      </c>
      <c r="E3" s="288" t="s">
        <v>72</v>
      </c>
      <c r="F3" s="288" t="s">
        <v>73</v>
      </c>
      <c r="G3" s="288" t="s">
        <v>74</v>
      </c>
      <c r="H3" s="288" t="s">
        <v>23</v>
      </c>
      <c r="I3" s="288" t="s">
        <v>22</v>
      </c>
      <c r="J3" s="288" t="s">
        <v>21</v>
      </c>
      <c r="K3" s="288" t="s">
        <v>20</v>
      </c>
      <c r="L3" s="288" t="s">
        <v>19</v>
      </c>
      <c r="M3" s="288"/>
      <c r="N3" s="288"/>
      <c r="O3" s="288"/>
      <c r="P3" s="288"/>
      <c r="Q3" s="288"/>
      <c r="R3" s="288"/>
      <c r="S3" s="288"/>
      <c r="T3" s="288" t="s">
        <v>18</v>
      </c>
      <c r="U3" s="288"/>
      <c r="V3" s="288" t="s">
        <v>17</v>
      </c>
      <c r="W3" s="288" t="s">
        <v>16</v>
      </c>
    </row>
    <row r="4" spans="1:23" ht="10.5" customHeight="1" thickBot="1" x14ac:dyDescent="0.45">
      <c r="A4" s="226"/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97" t="s">
        <v>15</v>
      </c>
      <c r="M4" s="97" t="s">
        <v>14</v>
      </c>
      <c r="N4" s="97" t="s">
        <v>13</v>
      </c>
      <c r="O4" s="97" t="s">
        <v>12</v>
      </c>
      <c r="P4" s="97" t="s">
        <v>11</v>
      </c>
      <c r="Q4" s="97" t="s">
        <v>36</v>
      </c>
      <c r="R4" s="97" t="s">
        <v>10</v>
      </c>
      <c r="S4" s="98" t="s">
        <v>63</v>
      </c>
      <c r="T4" s="97" t="s">
        <v>9</v>
      </c>
      <c r="U4" s="97" t="s">
        <v>31</v>
      </c>
      <c r="V4" s="288"/>
      <c r="W4" s="288"/>
    </row>
    <row r="5" spans="1:23" ht="10.5" customHeight="1" thickBot="1" x14ac:dyDescent="0.45">
      <c r="A5" s="23"/>
      <c r="B5" s="289">
        <v>775564</v>
      </c>
      <c r="C5" s="290">
        <v>4500459094</v>
      </c>
      <c r="D5" s="291">
        <v>1118</v>
      </c>
      <c r="E5" s="292">
        <v>44520</v>
      </c>
      <c r="F5" s="292">
        <v>44527</v>
      </c>
      <c r="G5" s="292">
        <v>44592</v>
      </c>
      <c r="H5" s="291" t="s">
        <v>28</v>
      </c>
      <c r="I5" s="291" t="s">
        <v>3</v>
      </c>
      <c r="J5" s="99" t="s">
        <v>47</v>
      </c>
      <c r="K5" s="100">
        <v>5.75</v>
      </c>
      <c r="L5" s="101">
        <v>25</v>
      </c>
      <c r="M5" s="101">
        <v>67</v>
      </c>
      <c r="N5" s="101">
        <v>162</v>
      </c>
      <c r="O5" s="101">
        <v>149</v>
      </c>
      <c r="P5" s="101">
        <v>89</v>
      </c>
      <c r="Q5" s="101"/>
      <c r="R5" s="101">
        <f>SUM(L5:Q5)</f>
        <v>492</v>
      </c>
      <c r="S5" s="102">
        <f>K5*R5</f>
        <v>2829</v>
      </c>
      <c r="T5" s="103" t="s">
        <v>30</v>
      </c>
      <c r="U5" s="104"/>
      <c r="V5" s="105"/>
      <c r="W5" s="105"/>
    </row>
    <row r="6" spans="1:23" ht="10.5" customHeight="1" thickBot="1" x14ac:dyDescent="0.45">
      <c r="A6" s="22" t="s">
        <v>64</v>
      </c>
      <c r="B6" s="289"/>
      <c r="C6" s="290"/>
      <c r="D6" s="291"/>
      <c r="E6" s="292"/>
      <c r="F6" s="292"/>
      <c r="G6" s="291"/>
      <c r="H6" s="291"/>
      <c r="I6" s="291"/>
      <c r="J6" s="106"/>
      <c r="K6" s="107"/>
      <c r="L6" s="108">
        <f>L5</f>
        <v>25</v>
      </c>
      <c r="M6" s="108">
        <f t="shared" ref="M6:O6" si="0">M5</f>
        <v>67</v>
      </c>
      <c r="N6" s="108">
        <f t="shared" si="0"/>
        <v>162</v>
      </c>
      <c r="O6" s="108">
        <f t="shared" si="0"/>
        <v>149</v>
      </c>
      <c r="P6" s="108">
        <v>89</v>
      </c>
      <c r="Q6" s="108"/>
      <c r="R6" s="108">
        <f>R5</f>
        <v>492</v>
      </c>
      <c r="S6" s="109">
        <f>S5</f>
        <v>2829</v>
      </c>
      <c r="T6" s="110"/>
      <c r="U6" s="111"/>
      <c r="V6" s="108"/>
      <c r="W6" s="108"/>
    </row>
    <row r="7" spans="1:23" ht="10.5" customHeight="1" thickBot="1" x14ac:dyDescent="0.45">
      <c r="A7" s="22" t="s">
        <v>98</v>
      </c>
      <c r="B7" s="289">
        <v>775565</v>
      </c>
      <c r="C7" s="293">
        <v>4500459095</v>
      </c>
      <c r="D7" s="291"/>
      <c r="E7" s="292">
        <v>44520</v>
      </c>
      <c r="F7" s="292">
        <v>44527</v>
      </c>
      <c r="G7" s="292">
        <v>44592</v>
      </c>
      <c r="H7" s="291" t="s">
        <v>28</v>
      </c>
      <c r="I7" s="291" t="s">
        <v>3</v>
      </c>
      <c r="J7" s="99" t="s">
        <v>47</v>
      </c>
      <c r="K7" s="100">
        <v>5.75</v>
      </c>
      <c r="L7" s="101">
        <v>166</v>
      </c>
      <c r="M7" s="101">
        <v>332</v>
      </c>
      <c r="N7" s="101">
        <v>498</v>
      </c>
      <c r="O7" s="101">
        <v>332</v>
      </c>
      <c r="P7" s="101">
        <v>166</v>
      </c>
      <c r="Q7" s="101"/>
      <c r="R7" s="101">
        <f>SUM($L$7:$P$7)</f>
        <v>1494</v>
      </c>
      <c r="S7" s="102">
        <f>K7*R7</f>
        <v>8590.5</v>
      </c>
      <c r="T7" s="103" t="s">
        <v>32</v>
      </c>
      <c r="U7" s="104" t="s">
        <v>97</v>
      </c>
      <c r="V7" s="112"/>
      <c r="W7" s="105"/>
    </row>
    <row r="8" spans="1:23" ht="10.5" customHeight="1" thickBot="1" x14ac:dyDescent="0.45">
      <c r="A8" s="21" t="s">
        <v>6</v>
      </c>
      <c r="B8" s="289"/>
      <c r="C8" s="293"/>
      <c r="D8" s="291"/>
      <c r="E8" s="292"/>
      <c r="F8" s="292"/>
      <c r="G8" s="291"/>
      <c r="H8" s="291"/>
      <c r="I8" s="291"/>
      <c r="J8" s="106"/>
      <c r="K8" s="107"/>
      <c r="L8" s="108">
        <f>L7</f>
        <v>166</v>
      </c>
      <c r="M8" s="108">
        <f t="shared" ref="M8:R8" si="1">M7</f>
        <v>332</v>
      </c>
      <c r="N8" s="108">
        <f t="shared" si="1"/>
        <v>498</v>
      </c>
      <c r="O8" s="108">
        <f t="shared" si="1"/>
        <v>332</v>
      </c>
      <c r="P8" s="108">
        <f t="shared" si="1"/>
        <v>166</v>
      </c>
      <c r="Q8" s="108"/>
      <c r="R8" s="108">
        <f t="shared" si="1"/>
        <v>1494</v>
      </c>
      <c r="S8" s="109">
        <f>S7</f>
        <v>8590.5</v>
      </c>
      <c r="T8" s="110"/>
      <c r="U8" s="111"/>
      <c r="V8" s="108"/>
      <c r="W8" s="108"/>
    </row>
    <row r="9" spans="1:23" ht="10.5" customHeight="1" thickBot="1" x14ac:dyDescent="0.45">
      <c r="A9" s="40" t="s">
        <v>5</v>
      </c>
      <c r="B9" s="289">
        <v>775566</v>
      </c>
      <c r="C9" s="293">
        <v>4500459096</v>
      </c>
      <c r="D9" s="291"/>
      <c r="E9" s="292">
        <v>44520</v>
      </c>
      <c r="F9" s="292">
        <v>44527</v>
      </c>
      <c r="G9" s="292">
        <v>44592</v>
      </c>
      <c r="H9" s="291" t="s">
        <v>28</v>
      </c>
      <c r="I9" s="291" t="s">
        <v>3</v>
      </c>
      <c r="J9" s="99" t="s">
        <v>47</v>
      </c>
      <c r="K9" s="100">
        <v>5.75</v>
      </c>
      <c r="L9" s="101">
        <v>52</v>
      </c>
      <c r="M9" s="101">
        <v>181</v>
      </c>
      <c r="N9" s="101">
        <v>391</v>
      </c>
      <c r="O9" s="101">
        <v>378</v>
      </c>
      <c r="P9" s="101">
        <v>204</v>
      </c>
      <c r="Q9" s="101"/>
      <c r="R9" s="101">
        <f>SUM(L9:Q9)</f>
        <v>1206</v>
      </c>
      <c r="S9" s="102">
        <f>R9*K9</f>
        <v>6934.5</v>
      </c>
      <c r="T9" s="103" t="s">
        <v>42</v>
      </c>
      <c r="U9" s="104"/>
      <c r="V9" s="105"/>
      <c r="W9" s="105"/>
    </row>
    <row r="10" spans="1:23" ht="10.5" customHeight="1" thickBot="1" x14ac:dyDescent="0.45">
      <c r="A10" s="127" t="s">
        <v>99</v>
      </c>
      <c r="B10" s="289"/>
      <c r="C10" s="293"/>
      <c r="D10" s="291"/>
      <c r="E10" s="292"/>
      <c r="F10" s="292"/>
      <c r="G10" s="291"/>
      <c r="H10" s="291"/>
      <c r="I10" s="291"/>
      <c r="J10" s="106"/>
      <c r="K10" s="107"/>
      <c r="L10" s="108">
        <f>SUM(L9:L9)</f>
        <v>52</v>
      </c>
      <c r="M10" s="108">
        <f>SUM(M9:M9)</f>
        <v>181</v>
      </c>
      <c r="N10" s="108">
        <f>SUM(N9:N9)</f>
        <v>391</v>
      </c>
      <c r="O10" s="108">
        <f>SUM(O9:O9)</f>
        <v>378</v>
      </c>
      <c r="P10" s="108">
        <f>SUM(P9:P9)</f>
        <v>204</v>
      </c>
      <c r="Q10" s="108"/>
      <c r="R10" s="108">
        <f>SUM(R9:R9)</f>
        <v>1206</v>
      </c>
      <c r="S10" s="109">
        <f>SUM(S9:S9)</f>
        <v>6934.5</v>
      </c>
      <c r="T10" s="110"/>
      <c r="U10" s="111"/>
      <c r="V10" s="108"/>
      <c r="W10" s="108"/>
    </row>
    <row r="11" spans="1:23" ht="10.5" customHeight="1" thickBot="1" x14ac:dyDescent="0.45">
      <c r="A11" s="127"/>
      <c r="B11" s="289">
        <v>775567</v>
      </c>
      <c r="C11" s="293">
        <v>4500459098</v>
      </c>
      <c r="D11" s="291"/>
      <c r="E11" s="292">
        <v>44520</v>
      </c>
      <c r="F11" s="292">
        <v>44527</v>
      </c>
      <c r="G11" s="292">
        <v>44592</v>
      </c>
      <c r="H11" s="291" t="s">
        <v>28</v>
      </c>
      <c r="I11" s="291" t="s">
        <v>3</v>
      </c>
      <c r="J11" s="294" t="s">
        <v>47</v>
      </c>
      <c r="K11" s="100">
        <v>5.75</v>
      </c>
      <c r="L11" s="101">
        <v>266</v>
      </c>
      <c r="M11" s="101">
        <v>532</v>
      </c>
      <c r="N11" s="101">
        <v>798</v>
      </c>
      <c r="O11" s="101">
        <v>532</v>
      </c>
      <c r="P11" s="101">
        <v>266</v>
      </c>
      <c r="Q11" s="101"/>
      <c r="R11" s="101">
        <f>SUM($L$11:$Q$11)</f>
        <v>2394</v>
      </c>
      <c r="S11" s="102">
        <f>R11*K11</f>
        <v>13765.5</v>
      </c>
      <c r="T11" s="103" t="s">
        <v>32</v>
      </c>
      <c r="U11" s="104" t="s">
        <v>97</v>
      </c>
      <c r="V11" s="101"/>
      <c r="W11" s="101"/>
    </row>
    <row r="12" spans="1:23" ht="10.5" customHeight="1" thickBot="1" x14ac:dyDescent="0.45">
      <c r="A12" s="127"/>
      <c r="B12" s="289"/>
      <c r="C12" s="293"/>
      <c r="D12" s="291"/>
      <c r="E12" s="292"/>
      <c r="F12" s="292"/>
      <c r="G12" s="292"/>
      <c r="H12" s="291"/>
      <c r="I12" s="291"/>
      <c r="J12" s="294"/>
      <c r="K12" s="100"/>
      <c r="L12" s="113">
        <v>3</v>
      </c>
      <c r="M12" s="113">
        <v>6</v>
      </c>
      <c r="N12" s="113">
        <v>9</v>
      </c>
      <c r="O12" s="113">
        <v>6</v>
      </c>
      <c r="P12" s="113">
        <v>3</v>
      </c>
      <c r="Q12" s="113"/>
      <c r="R12" s="113">
        <f>SUM(L12:Q12)</f>
        <v>27</v>
      </c>
      <c r="S12" s="114">
        <f>R12*K11</f>
        <v>155.25</v>
      </c>
      <c r="T12" s="115" t="s">
        <v>80</v>
      </c>
      <c r="U12" s="105"/>
      <c r="V12" s="105"/>
      <c r="W12" s="105"/>
    </row>
    <row r="13" spans="1:23" ht="10.5" customHeight="1" thickBot="1" x14ac:dyDescent="0.45">
      <c r="A13" s="127"/>
      <c r="B13" s="289"/>
      <c r="C13" s="293"/>
      <c r="D13" s="291"/>
      <c r="E13" s="292"/>
      <c r="F13" s="292"/>
      <c r="G13" s="291"/>
      <c r="H13" s="291"/>
      <c r="I13" s="291"/>
      <c r="J13" s="106"/>
      <c r="K13" s="106"/>
      <c r="L13" s="108">
        <f>SUM(L11:L12)</f>
        <v>269</v>
      </c>
      <c r="M13" s="108">
        <f t="shared" ref="M13:R13" si="2">SUM(M11:M12)</f>
        <v>538</v>
      </c>
      <c r="N13" s="108">
        <f t="shared" si="2"/>
        <v>807</v>
      </c>
      <c r="O13" s="108">
        <f t="shared" si="2"/>
        <v>538</v>
      </c>
      <c r="P13" s="108">
        <f t="shared" si="2"/>
        <v>269</v>
      </c>
      <c r="Q13" s="108"/>
      <c r="R13" s="108">
        <f t="shared" si="2"/>
        <v>2421</v>
      </c>
      <c r="S13" s="116">
        <f>SUM(S11:S12)</f>
        <v>13920.75</v>
      </c>
      <c r="T13" s="106"/>
      <c r="U13" s="110"/>
      <c r="V13" s="106"/>
      <c r="W13" s="106"/>
    </row>
    <row r="14" spans="1:23" ht="10.5" customHeight="1" thickBot="1" x14ac:dyDescent="0.45">
      <c r="A14" s="127"/>
      <c r="B14" s="289">
        <v>775568</v>
      </c>
      <c r="C14" s="293">
        <v>4500459099</v>
      </c>
      <c r="D14" s="291"/>
      <c r="E14" s="292">
        <v>44520</v>
      </c>
      <c r="F14" s="292">
        <v>44527</v>
      </c>
      <c r="G14" s="292">
        <v>44592</v>
      </c>
      <c r="H14" s="291" t="s">
        <v>28</v>
      </c>
      <c r="I14" s="291" t="s">
        <v>3</v>
      </c>
      <c r="J14" s="99" t="s">
        <v>47</v>
      </c>
      <c r="K14" s="100">
        <v>5.75</v>
      </c>
      <c r="L14" s="101">
        <v>100</v>
      </c>
      <c r="M14" s="101">
        <v>187</v>
      </c>
      <c r="N14" s="101">
        <v>197</v>
      </c>
      <c r="O14" s="101">
        <v>110</v>
      </c>
      <c r="P14" s="101">
        <v>57</v>
      </c>
      <c r="Q14" s="101"/>
      <c r="R14" s="101">
        <f>SUM($L$14:$P$14)</f>
        <v>651</v>
      </c>
      <c r="S14" s="102">
        <f>R14*K14</f>
        <v>3743.25</v>
      </c>
      <c r="T14" s="103" t="s">
        <v>7</v>
      </c>
      <c r="U14" s="104"/>
      <c r="V14" s="105"/>
      <c r="W14" s="105"/>
    </row>
    <row r="15" spans="1:23" ht="10.5" customHeight="1" thickBot="1" x14ac:dyDescent="0.45">
      <c r="A15" s="127"/>
      <c r="B15" s="289"/>
      <c r="C15" s="293"/>
      <c r="D15" s="291"/>
      <c r="E15" s="292"/>
      <c r="F15" s="292"/>
      <c r="G15" s="291"/>
      <c r="H15" s="291"/>
      <c r="I15" s="291"/>
      <c r="J15" s="106"/>
      <c r="K15" s="107"/>
      <c r="L15" s="108">
        <v>100</v>
      </c>
      <c r="M15" s="108">
        <v>187</v>
      </c>
      <c r="N15" s="108">
        <v>197</v>
      </c>
      <c r="O15" s="108">
        <v>110</v>
      </c>
      <c r="P15" s="108">
        <v>57</v>
      </c>
      <c r="Q15" s="108"/>
      <c r="R15" s="108">
        <f>SUM($L$15:$P$15)</f>
        <v>651</v>
      </c>
      <c r="S15" s="109">
        <f>S14</f>
        <v>3743.25</v>
      </c>
      <c r="T15" s="110"/>
      <c r="U15" s="111"/>
      <c r="V15" s="108"/>
      <c r="W15" s="108"/>
    </row>
    <row r="16" spans="1:23" ht="10.5" customHeight="1" thickBot="1" x14ac:dyDescent="0.45">
      <c r="A16" s="127"/>
      <c r="B16" s="289" t="s">
        <v>56</v>
      </c>
      <c r="C16" s="289" t="s">
        <v>56</v>
      </c>
      <c r="D16" s="291"/>
      <c r="E16" s="292">
        <v>44564</v>
      </c>
      <c r="F16" s="292"/>
      <c r="G16" s="292">
        <v>44592</v>
      </c>
      <c r="H16" s="291" t="s">
        <v>28</v>
      </c>
      <c r="I16" s="291" t="s">
        <v>3</v>
      </c>
      <c r="J16" s="99" t="s">
        <v>47</v>
      </c>
      <c r="K16" s="100">
        <v>5.75</v>
      </c>
      <c r="L16" s="101">
        <v>2</v>
      </c>
      <c r="M16" s="101">
        <v>2</v>
      </c>
      <c r="N16" s="101">
        <v>4</v>
      </c>
      <c r="O16" s="101">
        <v>2</v>
      </c>
      <c r="P16" s="101">
        <v>2</v>
      </c>
      <c r="Q16" s="101"/>
      <c r="R16" s="101">
        <f>SUM(L16:P16)</f>
        <v>12</v>
      </c>
      <c r="S16" s="102">
        <f>R16*K16</f>
        <v>69</v>
      </c>
      <c r="T16" s="103" t="s">
        <v>95</v>
      </c>
      <c r="U16" s="104" t="s">
        <v>62</v>
      </c>
      <c r="V16" s="105"/>
      <c r="W16" s="105"/>
    </row>
    <row r="17" spans="1:23" ht="10.5" customHeight="1" thickBot="1" x14ac:dyDescent="0.45">
      <c r="A17" s="39"/>
      <c r="B17" s="289"/>
      <c r="C17" s="289"/>
      <c r="D17" s="291"/>
      <c r="E17" s="291"/>
      <c r="F17" s="291"/>
      <c r="G17" s="291"/>
      <c r="H17" s="291"/>
      <c r="I17" s="291"/>
      <c r="J17" s="106"/>
      <c r="K17" s="107"/>
      <c r="L17" s="108">
        <f>L16</f>
        <v>2</v>
      </c>
      <c r="M17" s="108">
        <f t="shared" ref="M17:R17" si="3">M16</f>
        <v>2</v>
      </c>
      <c r="N17" s="108">
        <f t="shared" si="3"/>
        <v>4</v>
      </c>
      <c r="O17" s="108">
        <f t="shared" si="3"/>
        <v>2</v>
      </c>
      <c r="P17" s="108">
        <v>2</v>
      </c>
      <c r="Q17" s="108"/>
      <c r="R17" s="108">
        <f t="shared" si="3"/>
        <v>12</v>
      </c>
      <c r="S17" s="109">
        <f>S16</f>
        <v>69</v>
      </c>
      <c r="T17" s="110"/>
      <c r="U17" s="111"/>
      <c r="V17" s="108"/>
      <c r="W17" s="108"/>
    </row>
    <row r="18" spans="1:23" ht="10.5" customHeight="1" thickBot="1" x14ac:dyDescent="0.45">
      <c r="A18" s="78"/>
      <c r="B18" s="289" t="s">
        <v>57</v>
      </c>
      <c r="C18" s="289" t="s">
        <v>57</v>
      </c>
      <c r="D18" s="291"/>
      <c r="E18" s="292">
        <v>44564</v>
      </c>
      <c r="F18" s="292"/>
      <c r="G18" s="292">
        <v>44592</v>
      </c>
      <c r="H18" s="291" t="s">
        <v>28</v>
      </c>
      <c r="I18" s="291" t="s">
        <v>3</v>
      </c>
      <c r="J18" s="99" t="s">
        <v>47</v>
      </c>
      <c r="K18" s="100">
        <v>5.75</v>
      </c>
      <c r="L18" s="101">
        <v>2</v>
      </c>
      <c r="M18" s="101">
        <v>4</v>
      </c>
      <c r="N18" s="101">
        <v>4</v>
      </c>
      <c r="O18" s="101">
        <v>4</v>
      </c>
      <c r="P18" s="101">
        <v>2</v>
      </c>
      <c r="Q18" s="101"/>
      <c r="R18" s="101">
        <f>SUM(L18:P18)</f>
        <v>16</v>
      </c>
      <c r="S18" s="102">
        <f>R18*K18</f>
        <v>92</v>
      </c>
      <c r="T18" s="103" t="s">
        <v>95</v>
      </c>
      <c r="U18" s="104" t="s">
        <v>94</v>
      </c>
      <c r="V18" s="105"/>
      <c r="W18" s="105"/>
    </row>
    <row r="19" spans="1:23" ht="10.5" customHeight="1" thickBot="1" x14ac:dyDescent="0.45">
      <c r="A19" s="78"/>
      <c r="B19" s="289"/>
      <c r="C19" s="289"/>
      <c r="D19" s="291"/>
      <c r="E19" s="291"/>
      <c r="F19" s="291"/>
      <c r="G19" s="291"/>
      <c r="H19" s="291"/>
      <c r="I19" s="291"/>
      <c r="J19" s="106"/>
      <c r="K19" s="107"/>
      <c r="L19" s="108">
        <f>L18</f>
        <v>2</v>
      </c>
      <c r="M19" s="108">
        <f t="shared" ref="M19:R19" si="4">M18</f>
        <v>4</v>
      </c>
      <c r="N19" s="108">
        <f t="shared" si="4"/>
        <v>4</v>
      </c>
      <c r="O19" s="108">
        <f t="shared" si="4"/>
        <v>4</v>
      </c>
      <c r="P19" s="108">
        <f t="shared" si="4"/>
        <v>2</v>
      </c>
      <c r="Q19" s="108"/>
      <c r="R19" s="108">
        <f t="shared" si="4"/>
        <v>16</v>
      </c>
      <c r="S19" s="109">
        <f>S18</f>
        <v>92</v>
      </c>
      <c r="T19" s="110"/>
      <c r="U19" s="111"/>
      <c r="V19" s="108"/>
      <c r="W19" s="108"/>
    </row>
    <row r="20" spans="1:23" ht="10.5" customHeight="1" thickBot="1" x14ac:dyDescent="0.45">
      <c r="A20" s="78"/>
      <c r="B20" s="289">
        <v>775421</v>
      </c>
      <c r="C20" s="290">
        <v>4500459100</v>
      </c>
      <c r="D20" s="291">
        <v>1129</v>
      </c>
      <c r="E20" s="292">
        <v>44520</v>
      </c>
      <c r="F20" s="292">
        <v>44527</v>
      </c>
      <c r="G20" s="292">
        <v>44592</v>
      </c>
      <c r="H20" s="291" t="s">
        <v>28</v>
      </c>
      <c r="I20" s="291" t="s">
        <v>3</v>
      </c>
      <c r="J20" s="99" t="s">
        <v>39</v>
      </c>
      <c r="K20" s="100">
        <v>5.87</v>
      </c>
      <c r="L20" s="101">
        <v>30</v>
      </c>
      <c r="M20" s="101">
        <v>79</v>
      </c>
      <c r="N20" s="101">
        <v>201</v>
      </c>
      <c r="O20" s="101">
        <v>178</v>
      </c>
      <c r="P20" s="101">
        <v>106</v>
      </c>
      <c r="Q20" s="101"/>
      <c r="R20" s="101">
        <f>SUM(L20:Q20)</f>
        <v>594</v>
      </c>
      <c r="S20" s="102">
        <f>R20*K20</f>
        <v>3486.78</v>
      </c>
      <c r="T20" s="103" t="s">
        <v>42</v>
      </c>
      <c r="U20" s="104"/>
      <c r="V20" s="105"/>
      <c r="W20" s="105"/>
    </row>
    <row r="21" spans="1:23" ht="10.5" customHeight="1" thickBot="1" x14ac:dyDescent="0.45">
      <c r="A21" s="78"/>
      <c r="B21" s="289"/>
      <c r="C21" s="290"/>
      <c r="D21" s="291"/>
      <c r="E21" s="292"/>
      <c r="F21" s="292"/>
      <c r="G21" s="291"/>
      <c r="H21" s="291"/>
      <c r="I21" s="291"/>
      <c r="J21" s="106"/>
      <c r="K21" s="107"/>
      <c r="L21" s="108">
        <f>L20</f>
        <v>30</v>
      </c>
      <c r="M21" s="108">
        <f>M20</f>
        <v>79</v>
      </c>
      <c r="N21" s="108">
        <f>N20</f>
        <v>201</v>
      </c>
      <c r="O21" s="108">
        <f>O20</f>
        <v>178</v>
      </c>
      <c r="P21" s="108">
        <f>P20</f>
        <v>106</v>
      </c>
      <c r="Q21" s="108"/>
      <c r="R21" s="108">
        <f t="shared" ref="R21" si="5">R20</f>
        <v>594</v>
      </c>
      <c r="S21" s="109">
        <f>S20</f>
        <v>3486.78</v>
      </c>
      <c r="T21" s="110"/>
      <c r="U21" s="111"/>
      <c r="V21" s="108"/>
      <c r="W21" s="108"/>
    </row>
    <row r="22" spans="1:23" ht="10.5" customHeight="1" thickBot="1" x14ac:dyDescent="0.45">
      <c r="A22" s="78"/>
      <c r="B22" s="289">
        <v>775422</v>
      </c>
      <c r="C22" s="290">
        <v>4500459102</v>
      </c>
      <c r="D22" s="291"/>
      <c r="E22" s="292">
        <v>44520</v>
      </c>
      <c r="F22" s="292">
        <v>44527</v>
      </c>
      <c r="G22" s="292">
        <v>44592</v>
      </c>
      <c r="H22" s="291" t="s">
        <v>28</v>
      </c>
      <c r="I22" s="291" t="s">
        <v>3</v>
      </c>
      <c r="J22" s="99" t="s">
        <v>39</v>
      </c>
      <c r="K22" s="100">
        <v>5.87</v>
      </c>
      <c r="L22" s="101">
        <v>178</v>
      </c>
      <c r="M22" s="101">
        <v>356</v>
      </c>
      <c r="N22" s="101">
        <v>534</v>
      </c>
      <c r="O22" s="101">
        <v>356</v>
      </c>
      <c r="P22" s="101">
        <v>178</v>
      </c>
      <c r="Q22" s="101"/>
      <c r="R22" s="101">
        <f>SUM(L22:Q22)</f>
        <v>1602</v>
      </c>
      <c r="S22" s="102">
        <f>R22*K22</f>
        <v>9403.74</v>
      </c>
      <c r="T22" s="103" t="s">
        <v>43</v>
      </c>
      <c r="U22" s="104" t="s">
        <v>97</v>
      </c>
      <c r="V22" s="105"/>
      <c r="W22" s="105"/>
    </row>
    <row r="23" spans="1:23" ht="10.5" customHeight="1" thickBot="1" x14ac:dyDescent="0.45">
      <c r="A23" s="40"/>
      <c r="B23" s="289"/>
      <c r="C23" s="290"/>
      <c r="D23" s="291"/>
      <c r="E23" s="292"/>
      <c r="F23" s="292"/>
      <c r="G23" s="291"/>
      <c r="H23" s="291"/>
      <c r="I23" s="291"/>
      <c r="J23" s="106"/>
      <c r="K23" s="107"/>
      <c r="L23" s="108">
        <f>L22</f>
        <v>178</v>
      </c>
      <c r="M23" s="108">
        <f>M22</f>
        <v>356</v>
      </c>
      <c r="N23" s="108">
        <f>N22</f>
        <v>534</v>
      </c>
      <c r="O23" s="108">
        <f>O22</f>
        <v>356</v>
      </c>
      <c r="P23" s="108">
        <f>P22</f>
        <v>178</v>
      </c>
      <c r="Q23" s="108"/>
      <c r="R23" s="108">
        <f>R22</f>
        <v>1602</v>
      </c>
      <c r="S23" s="109">
        <f>S22</f>
        <v>9403.74</v>
      </c>
      <c r="T23" s="110"/>
      <c r="U23" s="111"/>
      <c r="V23" s="108"/>
      <c r="W23" s="108"/>
    </row>
    <row r="24" spans="1:23" ht="10.5" customHeight="1" thickBot="1" x14ac:dyDescent="0.45">
      <c r="A24" s="40"/>
      <c r="B24" s="289">
        <v>775423</v>
      </c>
      <c r="C24" s="290">
        <v>4500459103</v>
      </c>
      <c r="D24" s="291"/>
      <c r="E24" s="292">
        <v>44520</v>
      </c>
      <c r="F24" s="292">
        <v>44527</v>
      </c>
      <c r="G24" s="292">
        <v>44592</v>
      </c>
      <c r="H24" s="291" t="s">
        <v>28</v>
      </c>
      <c r="I24" s="291" t="s">
        <v>3</v>
      </c>
      <c r="J24" s="99" t="s">
        <v>39</v>
      </c>
      <c r="K24" s="100">
        <v>5.87</v>
      </c>
      <c r="L24" s="101">
        <v>54</v>
      </c>
      <c r="M24" s="101">
        <v>174</v>
      </c>
      <c r="N24" s="101">
        <v>428</v>
      </c>
      <c r="O24" s="101">
        <v>421</v>
      </c>
      <c r="P24" s="101">
        <v>234</v>
      </c>
      <c r="Q24" s="117"/>
      <c r="R24" s="117">
        <f>SUM(L24:Q24)</f>
        <v>1311</v>
      </c>
      <c r="S24" s="118">
        <f>R24*K24</f>
        <v>7695.57</v>
      </c>
      <c r="T24" s="103" t="s">
        <v>42</v>
      </c>
      <c r="U24" s="119"/>
      <c r="V24" s="105"/>
      <c r="W24" s="105"/>
    </row>
    <row r="25" spans="1:23" ht="10.5" customHeight="1" thickBot="1" x14ac:dyDescent="0.45">
      <c r="A25" s="40"/>
      <c r="B25" s="289"/>
      <c r="C25" s="290"/>
      <c r="D25" s="291"/>
      <c r="E25" s="292"/>
      <c r="F25" s="292"/>
      <c r="G25" s="291"/>
      <c r="H25" s="291"/>
      <c r="I25" s="291"/>
      <c r="J25" s="106"/>
      <c r="K25" s="107"/>
      <c r="L25" s="108">
        <f t="shared" ref="L25:S25" si="6">SUM(L24:L24)</f>
        <v>54</v>
      </c>
      <c r="M25" s="108">
        <f t="shared" si="6"/>
        <v>174</v>
      </c>
      <c r="N25" s="108">
        <f t="shared" si="6"/>
        <v>428</v>
      </c>
      <c r="O25" s="108">
        <f t="shared" si="6"/>
        <v>421</v>
      </c>
      <c r="P25" s="108">
        <f t="shared" si="6"/>
        <v>234</v>
      </c>
      <c r="Q25" s="108">
        <f t="shared" si="6"/>
        <v>0</v>
      </c>
      <c r="R25" s="108">
        <f t="shared" si="6"/>
        <v>1311</v>
      </c>
      <c r="S25" s="109">
        <f t="shared" si="6"/>
        <v>7695.57</v>
      </c>
      <c r="T25" s="110"/>
      <c r="U25" s="111"/>
      <c r="V25" s="108"/>
      <c r="W25" s="108"/>
    </row>
    <row r="26" spans="1:23" ht="10.5" customHeight="1" thickBot="1" x14ac:dyDescent="0.45">
      <c r="A26" s="40"/>
      <c r="B26" s="289">
        <v>775424</v>
      </c>
      <c r="C26" s="290">
        <v>4500459104</v>
      </c>
      <c r="D26" s="291"/>
      <c r="E26" s="292">
        <v>44520</v>
      </c>
      <c r="F26" s="292">
        <v>44527</v>
      </c>
      <c r="G26" s="292">
        <v>44592</v>
      </c>
      <c r="H26" s="291" t="s">
        <v>28</v>
      </c>
      <c r="I26" s="291" t="s">
        <v>3</v>
      </c>
      <c r="J26" s="294" t="s">
        <v>39</v>
      </c>
      <c r="K26" s="100">
        <v>5.87</v>
      </c>
      <c r="L26" s="101">
        <v>307</v>
      </c>
      <c r="M26" s="101">
        <v>614</v>
      </c>
      <c r="N26" s="101">
        <v>921</v>
      </c>
      <c r="O26" s="101">
        <v>614</v>
      </c>
      <c r="P26" s="101">
        <v>307</v>
      </c>
      <c r="Q26" s="101"/>
      <c r="R26" s="101">
        <f>SUM(L26:Q26)</f>
        <v>2763</v>
      </c>
      <c r="S26" s="102">
        <f>R26*K26</f>
        <v>16218.81</v>
      </c>
      <c r="T26" s="103" t="s">
        <v>43</v>
      </c>
      <c r="U26" s="104" t="s">
        <v>97</v>
      </c>
      <c r="V26" s="105"/>
      <c r="W26" s="105"/>
    </row>
    <row r="27" spans="1:23" ht="10.5" customHeight="1" thickBot="1" x14ac:dyDescent="0.45">
      <c r="A27" s="40"/>
      <c r="B27" s="289"/>
      <c r="C27" s="290"/>
      <c r="D27" s="291"/>
      <c r="E27" s="292"/>
      <c r="F27" s="292"/>
      <c r="G27" s="292"/>
      <c r="H27" s="291"/>
      <c r="I27" s="291"/>
      <c r="J27" s="294"/>
      <c r="K27" s="100"/>
      <c r="L27" s="113">
        <v>3</v>
      </c>
      <c r="M27" s="113">
        <v>6</v>
      </c>
      <c r="N27" s="113">
        <v>9</v>
      </c>
      <c r="O27" s="113">
        <v>6</v>
      </c>
      <c r="P27" s="113">
        <v>3</v>
      </c>
      <c r="Q27" s="113"/>
      <c r="R27" s="113">
        <f>SUM(L27:Q27)</f>
        <v>27</v>
      </c>
      <c r="S27" s="114">
        <f>R27*K26</f>
        <v>158.49</v>
      </c>
      <c r="T27" s="115" t="s">
        <v>80</v>
      </c>
      <c r="U27" s="105"/>
      <c r="V27" s="105"/>
      <c r="W27" s="105"/>
    </row>
    <row r="28" spans="1:23" ht="10.5" customHeight="1" thickBot="1" x14ac:dyDescent="0.45">
      <c r="A28" s="40"/>
      <c r="B28" s="289"/>
      <c r="C28" s="290"/>
      <c r="D28" s="291"/>
      <c r="E28" s="292"/>
      <c r="F28" s="292"/>
      <c r="G28" s="292"/>
      <c r="H28" s="291"/>
      <c r="I28" s="291"/>
      <c r="J28" s="106"/>
      <c r="K28" s="107"/>
      <c r="L28" s="108">
        <f>SUM(L26:L27)</f>
        <v>310</v>
      </c>
      <c r="M28" s="108">
        <f>SUM(M26:M27)</f>
        <v>620</v>
      </c>
      <c r="N28" s="108">
        <f t="shared" ref="N28:R28" si="7">SUM(N26:N27)</f>
        <v>930</v>
      </c>
      <c r="O28" s="108">
        <f t="shared" si="7"/>
        <v>620</v>
      </c>
      <c r="P28" s="108">
        <f t="shared" si="7"/>
        <v>310</v>
      </c>
      <c r="Q28" s="108">
        <f t="shared" si="7"/>
        <v>0</v>
      </c>
      <c r="R28" s="108">
        <f t="shared" si="7"/>
        <v>2790</v>
      </c>
      <c r="S28" s="109">
        <f>SUM(S26:S27)</f>
        <v>16377.3</v>
      </c>
      <c r="T28" s="110"/>
      <c r="U28" s="111"/>
      <c r="V28" s="108"/>
      <c r="W28" s="108"/>
    </row>
    <row r="29" spans="1:23" ht="10.5" customHeight="1" thickBot="1" x14ac:dyDescent="0.45">
      <c r="A29" s="40"/>
      <c r="B29" s="289">
        <v>775425</v>
      </c>
      <c r="C29" s="293">
        <v>4500459105</v>
      </c>
      <c r="D29" s="291"/>
      <c r="E29" s="292">
        <v>44520</v>
      </c>
      <c r="F29" s="292">
        <v>44527</v>
      </c>
      <c r="G29" s="292">
        <v>44592</v>
      </c>
      <c r="H29" s="291" t="s">
        <v>28</v>
      </c>
      <c r="I29" s="291" t="s">
        <v>3</v>
      </c>
      <c r="J29" s="99" t="s">
        <v>39</v>
      </c>
      <c r="K29" s="100">
        <v>5.87</v>
      </c>
      <c r="L29" s="101">
        <v>84</v>
      </c>
      <c r="M29" s="101">
        <v>158</v>
      </c>
      <c r="N29" s="101">
        <v>167</v>
      </c>
      <c r="O29" s="101">
        <v>93</v>
      </c>
      <c r="P29" s="101">
        <v>48</v>
      </c>
      <c r="Q29" s="101"/>
      <c r="R29" s="101">
        <f>SUM(L29:P29)</f>
        <v>550</v>
      </c>
      <c r="S29" s="102">
        <f>R29*K29</f>
        <v>3228.5</v>
      </c>
      <c r="T29" s="103" t="s">
        <v>7</v>
      </c>
      <c r="U29" s="104"/>
      <c r="V29" s="105"/>
      <c r="W29" s="105"/>
    </row>
    <row r="30" spans="1:23" ht="10.5" customHeight="1" thickBot="1" x14ac:dyDescent="0.45">
      <c r="A30" s="40"/>
      <c r="B30" s="289"/>
      <c r="C30" s="293"/>
      <c r="D30" s="291"/>
      <c r="E30" s="292"/>
      <c r="F30" s="292"/>
      <c r="G30" s="291"/>
      <c r="H30" s="291"/>
      <c r="I30" s="291"/>
      <c r="J30" s="106"/>
      <c r="K30" s="107"/>
      <c r="L30" s="108">
        <f t="shared" ref="L30:R30" si="8">SUM(L29:L29)</f>
        <v>84</v>
      </c>
      <c r="M30" s="108">
        <f t="shared" si="8"/>
        <v>158</v>
      </c>
      <c r="N30" s="108">
        <f t="shared" si="8"/>
        <v>167</v>
      </c>
      <c r="O30" s="108">
        <f t="shared" si="8"/>
        <v>93</v>
      </c>
      <c r="P30" s="108">
        <f t="shared" si="8"/>
        <v>48</v>
      </c>
      <c r="Q30" s="108">
        <f t="shared" si="8"/>
        <v>0</v>
      </c>
      <c r="R30" s="108">
        <f t="shared" si="8"/>
        <v>550</v>
      </c>
      <c r="S30" s="109">
        <f>S29</f>
        <v>3228.5</v>
      </c>
      <c r="T30" s="110"/>
      <c r="U30" s="111"/>
      <c r="V30" s="108"/>
      <c r="W30" s="108"/>
    </row>
    <row r="31" spans="1:23" ht="10.5" customHeight="1" thickBot="1" x14ac:dyDescent="0.45">
      <c r="A31" s="79"/>
      <c r="B31" s="297" t="s">
        <v>58</v>
      </c>
      <c r="C31" s="289" t="s">
        <v>58</v>
      </c>
      <c r="D31" s="291"/>
      <c r="E31" s="292">
        <v>44564</v>
      </c>
      <c r="F31" s="292"/>
      <c r="G31" s="292">
        <v>44592</v>
      </c>
      <c r="H31" s="291" t="s">
        <v>28</v>
      </c>
      <c r="I31" s="291" t="s">
        <v>3</v>
      </c>
      <c r="J31" s="99" t="s">
        <v>39</v>
      </c>
      <c r="K31" s="100">
        <v>5.87</v>
      </c>
      <c r="L31" s="101">
        <v>2</v>
      </c>
      <c r="M31" s="101">
        <v>4</v>
      </c>
      <c r="N31" s="101">
        <v>4</v>
      </c>
      <c r="O31" s="101">
        <v>4</v>
      </c>
      <c r="P31" s="101">
        <v>2</v>
      </c>
      <c r="Q31" s="101"/>
      <c r="R31" s="101">
        <f>SUM(L31:Q31)</f>
        <v>16</v>
      </c>
      <c r="S31" s="102">
        <f>R31*K31</f>
        <v>93.92</v>
      </c>
      <c r="T31" s="103" t="s">
        <v>95</v>
      </c>
      <c r="U31" s="104" t="s">
        <v>94</v>
      </c>
      <c r="V31" s="105"/>
      <c r="W31" s="105"/>
    </row>
    <row r="32" spans="1:23" ht="10.5" customHeight="1" thickBot="1" x14ac:dyDescent="0.45">
      <c r="A32" s="79"/>
      <c r="B32" s="297"/>
      <c r="C32" s="289"/>
      <c r="D32" s="291"/>
      <c r="E32" s="291"/>
      <c r="F32" s="291"/>
      <c r="G32" s="291"/>
      <c r="H32" s="291"/>
      <c r="I32" s="291"/>
      <c r="J32" s="106"/>
      <c r="K32" s="107"/>
      <c r="L32" s="108">
        <f>L31</f>
        <v>2</v>
      </c>
      <c r="M32" s="108">
        <f t="shared" ref="M32:R32" si="9">M31</f>
        <v>4</v>
      </c>
      <c r="N32" s="108">
        <f t="shared" si="9"/>
        <v>4</v>
      </c>
      <c r="O32" s="108">
        <f t="shared" si="9"/>
        <v>4</v>
      </c>
      <c r="P32" s="108">
        <f t="shared" si="9"/>
        <v>2</v>
      </c>
      <c r="Q32" s="108"/>
      <c r="R32" s="108">
        <f t="shared" si="9"/>
        <v>16</v>
      </c>
      <c r="S32" s="109">
        <f>S31</f>
        <v>93.92</v>
      </c>
      <c r="T32" s="110"/>
      <c r="U32" s="111"/>
      <c r="V32" s="108"/>
      <c r="W32" s="108"/>
    </row>
    <row r="33" spans="1:23" ht="16.5" customHeight="1" thickBot="1" x14ac:dyDescent="0.45">
      <c r="A33" s="79"/>
      <c r="B33" s="295" t="s">
        <v>0</v>
      </c>
      <c r="C33" s="296"/>
      <c r="D33" s="296"/>
      <c r="E33" s="296"/>
      <c r="F33" s="296"/>
      <c r="G33" s="296"/>
      <c r="H33" s="296"/>
      <c r="I33" s="296"/>
      <c r="J33" s="120" t="s">
        <v>47</v>
      </c>
      <c r="K33" s="121"/>
      <c r="L33" s="122">
        <f>L6+L8+L10+L13+L15+L17+L19</f>
        <v>616</v>
      </c>
      <c r="M33" s="122">
        <f>M6+M8+M10+M13+M15+M17+M19</f>
        <v>1311</v>
      </c>
      <c r="N33" s="122">
        <f>N6+N8+N10+N13+N15+N17+N19</f>
        <v>2063</v>
      </c>
      <c r="O33" s="122">
        <f>O6+O8+O10+O13+O15+O17+O19</f>
        <v>1513</v>
      </c>
      <c r="P33" s="122">
        <f>P6+P8+P10+P13+P15+P17+P19</f>
        <v>789</v>
      </c>
      <c r="Q33" s="122"/>
      <c r="R33" s="122">
        <f>SUM(L33:Q33)</f>
        <v>6292</v>
      </c>
      <c r="S33" s="123">
        <f>S6+S8+S10+S13+S15+S17+S19</f>
        <v>36179</v>
      </c>
      <c r="T33" s="124"/>
      <c r="U33" s="124"/>
      <c r="V33" s="124"/>
      <c r="W33" s="124"/>
    </row>
    <row r="34" spans="1:23" ht="16.5" customHeight="1" thickBot="1" x14ac:dyDescent="0.45">
      <c r="A34" s="79"/>
      <c r="B34" s="295"/>
      <c r="C34" s="296"/>
      <c r="D34" s="296"/>
      <c r="E34" s="296"/>
      <c r="F34" s="296"/>
      <c r="G34" s="296"/>
      <c r="H34" s="296"/>
      <c r="I34" s="296"/>
      <c r="J34" s="120" t="s">
        <v>1</v>
      </c>
      <c r="K34" s="121"/>
      <c r="L34" s="122">
        <f>SUM(L21,L23,L25,L28,L30,L32)</f>
        <v>658</v>
      </c>
      <c r="M34" s="122">
        <f>SUM(M21,M23,M25,M28,M30,M32)</f>
        <v>1391</v>
      </c>
      <c r="N34" s="122">
        <f>SUM(N21,N23,N25,N28,N30,N32)</f>
        <v>2264</v>
      </c>
      <c r="O34" s="122">
        <f>SUM(O21,O23,O25,O28,O30,O32)</f>
        <v>1672</v>
      </c>
      <c r="P34" s="122">
        <f>SUM(P21,P23,P25,P28,P30,P32)</f>
        <v>878</v>
      </c>
      <c r="Q34" s="122"/>
      <c r="R34" s="122">
        <f>SUM(L34:Q34)</f>
        <v>6863</v>
      </c>
      <c r="S34" s="123">
        <f>S21+S23+S25+S28+S30+S32</f>
        <v>40285.81</v>
      </c>
      <c r="T34" s="124"/>
      <c r="U34" s="124"/>
      <c r="V34" s="124"/>
      <c r="W34" s="124"/>
    </row>
    <row r="35" spans="1:23" ht="16.5" customHeight="1" thickBot="1" x14ac:dyDescent="0.45">
      <c r="A35" s="80"/>
      <c r="B35" s="295"/>
      <c r="C35" s="296"/>
      <c r="D35" s="296"/>
      <c r="E35" s="296"/>
      <c r="F35" s="296"/>
      <c r="G35" s="296"/>
      <c r="H35" s="296"/>
      <c r="I35" s="296"/>
      <c r="J35" s="120"/>
      <c r="K35" s="121"/>
      <c r="L35" s="125">
        <f>SUM(L33:L34)</f>
        <v>1274</v>
      </c>
      <c r="M35" s="125">
        <f t="shared" ref="M35:O35" si="10">SUM(M33:M34)</f>
        <v>2702</v>
      </c>
      <c r="N35" s="125">
        <f t="shared" si="10"/>
        <v>4327</v>
      </c>
      <c r="O35" s="125">
        <f t="shared" si="10"/>
        <v>3185</v>
      </c>
      <c r="P35" s="125">
        <f>SUM(P33:P34)</f>
        <v>1667</v>
      </c>
      <c r="Q35" s="125"/>
      <c r="R35" s="125">
        <f>SUM(R33:R34)</f>
        <v>13155</v>
      </c>
      <c r="S35" s="126">
        <f>SUM(S33:S34)</f>
        <v>76464.81</v>
      </c>
      <c r="T35" s="124"/>
      <c r="U35" s="124"/>
      <c r="V35" s="124"/>
      <c r="W35" s="124"/>
    </row>
  </sheetData>
  <mergeCells count="113">
    <mergeCell ref="J11:J12"/>
    <mergeCell ref="I18:I19"/>
    <mergeCell ref="V2:W2"/>
    <mergeCell ref="B33:I35"/>
    <mergeCell ref="C11:C13"/>
    <mergeCell ref="C9:C10"/>
    <mergeCell ref="B24:B25"/>
    <mergeCell ref="C24:C25"/>
    <mergeCell ref="C26:C28"/>
    <mergeCell ref="I29:I30"/>
    <mergeCell ref="B31:B32"/>
    <mergeCell ref="C31:C32"/>
    <mergeCell ref="E31:E32"/>
    <mergeCell ref="F31:F32"/>
    <mergeCell ref="G31:G32"/>
    <mergeCell ref="H31:H32"/>
    <mergeCell ref="I31:I32"/>
    <mergeCell ref="B29:B30"/>
    <mergeCell ref="C29:C30"/>
    <mergeCell ref="E29:E30"/>
    <mergeCell ref="F29:F30"/>
    <mergeCell ref="G29:G30"/>
    <mergeCell ref="H29:H30"/>
    <mergeCell ref="B26:B28"/>
    <mergeCell ref="I20:I21"/>
    <mergeCell ref="B22:B23"/>
    <mergeCell ref="I26:I28"/>
    <mergeCell ref="J26:J27"/>
    <mergeCell ref="C22:C23"/>
    <mergeCell ref="E22:E23"/>
    <mergeCell ref="F22:F23"/>
    <mergeCell ref="G22:G23"/>
    <mergeCell ref="H22:H23"/>
    <mergeCell ref="I22:I23"/>
    <mergeCell ref="G26:G28"/>
    <mergeCell ref="I24:I25"/>
    <mergeCell ref="B18:B19"/>
    <mergeCell ref="C18:C19"/>
    <mergeCell ref="E18:E19"/>
    <mergeCell ref="F18:F19"/>
    <mergeCell ref="G18:G19"/>
    <mergeCell ref="H18:H19"/>
    <mergeCell ref="E26:E28"/>
    <mergeCell ref="F26:F28"/>
    <mergeCell ref="H26:H28"/>
    <mergeCell ref="E24:E25"/>
    <mergeCell ref="F24:F25"/>
    <mergeCell ref="G24:G25"/>
    <mergeCell ref="H24:H25"/>
    <mergeCell ref="B20:B21"/>
    <mergeCell ref="C20:C21"/>
    <mergeCell ref="D20:D32"/>
    <mergeCell ref="E20:E21"/>
    <mergeCell ref="F20:F21"/>
    <mergeCell ref="G20:G21"/>
    <mergeCell ref="H20:H21"/>
    <mergeCell ref="F7:F8"/>
    <mergeCell ref="G7:G8"/>
    <mergeCell ref="H7:H8"/>
    <mergeCell ref="I7:I8"/>
    <mergeCell ref="B16:B17"/>
    <mergeCell ref="C16:C17"/>
    <mergeCell ref="E16:E17"/>
    <mergeCell ref="F16:F17"/>
    <mergeCell ref="G16:G17"/>
    <mergeCell ref="H16:H17"/>
    <mergeCell ref="I16:I17"/>
    <mergeCell ref="I11:I13"/>
    <mergeCell ref="B14:B15"/>
    <mergeCell ref="C14:C15"/>
    <mergeCell ref="E14:E15"/>
    <mergeCell ref="F14:F15"/>
    <mergeCell ref="G14:G15"/>
    <mergeCell ref="H14:H15"/>
    <mergeCell ref="I14:I15"/>
    <mergeCell ref="B11:B13"/>
    <mergeCell ref="E11:E13"/>
    <mergeCell ref="F11:F13"/>
    <mergeCell ref="G11:G13"/>
    <mergeCell ref="H11:H13"/>
    <mergeCell ref="W3:W4"/>
    <mergeCell ref="B5:B6"/>
    <mergeCell ref="C5:C6"/>
    <mergeCell ref="D5:D19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B9:B10"/>
    <mergeCell ref="E9:E10"/>
    <mergeCell ref="F9:F10"/>
    <mergeCell ref="G9:G10"/>
    <mergeCell ref="H9:H10"/>
    <mergeCell ref="I9:I10"/>
    <mergeCell ref="C7:C8"/>
    <mergeCell ref="E7:E8"/>
    <mergeCell ref="A1:U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8953</vt:lpstr>
      <vt:lpstr>1792</vt:lpstr>
      <vt:lpstr>1767</vt:lpstr>
      <vt:lpstr>1788</vt:lpstr>
      <vt:lpstr>1784</vt:lpstr>
      <vt:lpstr>1794</vt:lpstr>
      <vt:lpstr>1780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yjpar</dc:creator>
  <cp:lastModifiedBy>user</cp:lastModifiedBy>
  <cp:lastPrinted>2021-09-28T07:21:15Z</cp:lastPrinted>
  <dcterms:created xsi:type="dcterms:W3CDTF">2021-09-24T05:07:59Z</dcterms:created>
  <dcterms:modified xsi:type="dcterms:W3CDTF">2021-10-22T00:13:41Z</dcterms:modified>
</cp:coreProperties>
</file>