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g/Desktop/MS投稿相关-Ling/"/>
    </mc:Choice>
  </mc:AlternateContent>
  <xr:revisionPtr revIDLastSave="0" documentId="13_ncr:1_{56683DAF-3C67-0547-AE53-82C5AC73C38C}" xr6:coauthVersionLast="47" xr6:coauthVersionMax="47" xr10:uidLastSave="{00000000-0000-0000-0000-000000000000}"/>
  <bookViews>
    <workbookView xWindow="-20" yWindow="460" windowWidth="28800" windowHeight="16640" activeTab="1" xr2:uid="{C40AA1DD-9423-614A-8BDA-D7B4C843D6D2}"/>
  </bookViews>
  <sheets>
    <sheet name="NC" sheetId="1" r:id="rId1"/>
    <sheet name="D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19" i="2"/>
  <c r="N4" i="2"/>
  <c r="O39" i="2"/>
  <c r="N37" i="1"/>
  <c r="N39" i="2"/>
  <c r="N29" i="2"/>
  <c r="N24" i="1"/>
  <c r="N14" i="1"/>
  <c r="O37" i="1"/>
  <c r="O40" i="1" s="1"/>
  <c r="O19" i="2"/>
  <c r="O42" i="2" s="1"/>
  <c r="O2" i="2"/>
  <c r="O29" i="2"/>
  <c r="O33" i="2"/>
  <c r="O36" i="2"/>
  <c r="O30" i="2"/>
  <c r="N33" i="2"/>
  <c r="N36" i="2"/>
  <c r="N30" i="2"/>
  <c r="O23" i="2"/>
  <c r="O26" i="2"/>
  <c r="O20" i="2"/>
  <c r="N23" i="2"/>
  <c r="N26" i="2"/>
  <c r="N20" i="2"/>
  <c r="O7" i="2"/>
  <c r="O10" i="2"/>
  <c r="O13" i="2"/>
  <c r="O16" i="2"/>
  <c r="O4" i="2"/>
  <c r="N7" i="2"/>
  <c r="N10" i="2"/>
  <c r="N13" i="2"/>
  <c r="N16" i="2"/>
  <c r="O24" i="1"/>
  <c r="O28" i="1"/>
  <c r="O31" i="1"/>
  <c r="O34" i="1"/>
  <c r="O25" i="1"/>
  <c r="O15" i="1"/>
  <c r="O18" i="1"/>
  <c r="O21" i="1"/>
  <c r="N28" i="1"/>
  <c r="N31" i="1"/>
  <c r="N34" i="1"/>
  <c r="N25" i="1"/>
  <c r="N18" i="1"/>
  <c r="N21" i="1"/>
  <c r="N15" i="1"/>
  <c r="O14" i="1"/>
  <c r="O5" i="1"/>
  <c r="O8" i="1"/>
  <c r="O11" i="1"/>
  <c r="O2" i="1"/>
  <c r="N5" i="1"/>
  <c r="N8" i="1"/>
  <c r="N11" i="1"/>
  <c r="N2" i="1"/>
  <c r="N42" i="2" l="1"/>
  <c r="N40" i="1"/>
</calcChain>
</file>

<file path=xl/sharedStrings.xml><?xml version="1.0" encoding="utf-8"?>
<sst xmlns="http://schemas.openxmlformats.org/spreadsheetml/2006/main" count="97" uniqueCount="81">
  <si>
    <t>total Area</t>
    <phoneticPr fontId="1" type="noConversion"/>
  </si>
  <si>
    <t>average size</t>
    <phoneticPr fontId="1" type="noConversion"/>
  </si>
  <si>
    <t>% Area</t>
    <phoneticPr fontId="1" type="noConversion"/>
  </si>
  <si>
    <t>cell count</t>
    <phoneticPr fontId="1" type="noConversion"/>
  </si>
  <si>
    <t>inden1</t>
    <phoneticPr fontId="1" type="noConversion"/>
  </si>
  <si>
    <t>RawIntDen1</t>
    <phoneticPr fontId="1" type="noConversion"/>
  </si>
  <si>
    <t>MinThr1</t>
    <phoneticPr fontId="1" type="noConversion"/>
  </si>
  <si>
    <t>MaxThr1</t>
    <phoneticPr fontId="1" type="noConversion"/>
  </si>
  <si>
    <t>area upon threshold (pixels)</t>
    <phoneticPr fontId="1" type="noConversion"/>
  </si>
  <si>
    <t>C1-MAX_20211226-DIO_NC-MS-Hr1r-FISH-520.lif - NC-3#-4-40X-3</t>
  </si>
  <si>
    <t>C1-MAX_20211226-DIO_NC-MS-Hr1r-FISH-520.lif - NC-3#-4-40X-2</t>
  </si>
  <si>
    <t>C1-MAX_20211226-DIO_NC-MS-Hr1r-FISH-520.lif - NC-3#-4-40X-1</t>
  </si>
  <si>
    <t>C1-MAX_20211226-DIO_NC-MS-Hr1r-FISH-520.lif - NC-3#-3-40X-3</t>
  </si>
  <si>
    <t>C1-MAX_20211226-DIO_NC-MS-Hr1r-FISH-520.lif - NC-3#-3-40X-2</t>
  </si>
  <si>
    <t>C1-MAX_20211226-DIO_NC-MS-Hr1r-FISH-520.lif - NC-3#-3-40X-1</t>
  </si>
  <si>
    <t>C1-MAX_20211226-DIO_NC-MS-Hr1r-FISH-520.lif - NC-3#-2-40X-3</t>
  </si>
  <si>
    <t>C1-MAX_20211226-DIO_NC-MS-Hr1r-FISH-520.lif - NC-3#-2-40X-2</t>
  </si>
  <si>
    <t>C1-MAX_20211226-DIO_NC-MS-Hr1r-FISH-520.lif - NC-3#-2-40X-1</t>
  </si>
  <si>
    <t>C1-MAX_20211226-DIO_NC-MS-Hr1r-FISH-520.lif - NC-3#-1-40X-3</t>
  </si>
  <si>
    <t>C1-MAX_20211226-DIO_NC-MS-Hr1r-FISH-520.lif - NC-3#-1-40X-2</t>
  </si>
  <si>
    <t>C1-MAX_20211226-DIO_NC-MS-Hr1r-FISH-520.lif - NC-3#-1-40X-1</t>
  </si>
  <si>
    <t>C1-MAX_20211226-DIO_NC-MS-Hr1r-FISH-520.lif - DIO-8.24-1#-6-40X-3</t>
  </si>
  <si>
    <t>C1-MAX_20211226-DIO_NC-MS-Hr1r-FISH-520.lif - DIO-8.24-1#-6-40X-1</t>
  </si>
  <si>
    <t>C1-MAX_20211226-DIO_NC-MS-Hr1r-FISH-520.lif - DIO-8.24-1#-5-40X-3</t>
  </si>
  <si>
    <t>C1-MAX_20211226-DIO_NC-MS-Hr1r-FISH-520.lif - DIO-8.24-1#-5-40X-2</t>
  </si>
  <si>
    <t>C1-MAX_20211226-DIO_NC-MS-Hr1r-FISH-520.lif - DIO-8.24-1#-5-40X-1</t>
  </si>
  <si>
    <t>C1-MAX_20211226-DIO_NC-MS-Hr1r-FISH-520.lif - DIO-8.24-1#-4-40X-3</t>
  </si>
  <si>
    <t>C1-MAX_20211226-DIO_NC-MS-Hr1r-FISH-520.lif - DIO-8.24-1#-4-40X-2</t>
  </si>
  <si>
    <t>C1-MAX_20211226-DIO_NC-MS-Hr1r-FISH-520.lif - DIO-8.24-1#-4-40X-1</t>
  </si>
  <si>
    <t>C1-MAX_20211226-DIO_NC-MS-Hr1r-FISH-520.lif - DIO-8.24-1#-3-40X-3</t>
  </si>
  <si>
    <t>C1-MAX_20211226-DIO_NC-MS-Hr1r-FISH-520.lif - DIO-8.24-1#-3-40X-2</t>
  </si>
  <si>
    <t>C1-MAX_20211226-DIO_NC-MS-Hr1r-FISH-520.lif - DIO-8.24-1#-3-40X-1</t>
  </si>
  <si>
    <t>C1-MAX_20211226-DIO_NC-MS-Hr1r-FISH-520.lif - DIO-8.24-1#-2-40X-3</t>
  </si>
  <si>
    <t>C1-MAX_20211226-DIO_NC-MS-Hr1r-FISH-520.lif - DIO-8.24-1#-2-40X-2</t>
  </si>
  <si>
    <t>C1-MAX_20211226-DIO_NC-MS-Hr1r-FISH-520.lif - DIO-8.24-1#-2-40X-1</t>
  </si>
  <si>
    <t>C1-MAX_20211226-DIO_NC-MS-Hr1r-FISH-520.lif - DIO-8.24-1#-1-40X-3</t>
  </si>
  <si>
    <t>C1-MAX_20211226-DIO_NC-MS-Hr1r-FISH-520.lif - DIO-8.24-1#-1-40X-2</t>
  </si>
  <si>
    <t>C1-MAX_20211226-DIO_NC-MS-Hr1r-FISH-520.lif - DIO-8.24-1#-1-40X-1</t>
  </si>
  <si>
    <t>C1-MAX_20211226-DIO_NC-MS-Hr1r-FISH-520.lif - DIO-9.30-6#-4-40X-3</t>
  </si>
  <si>
    <t>C1-MAX_20211226-DIO_NC-MS-Hr1r-FISH-520.lif - DIO-9.30-6#-4-40X-2</t>
  </si>
  <si>
    <t>C1-MAX_20211226-DIO_NC-MS-Hr1r-FISH-520.lif - DIO-9.30-6#-4-40X-1</t>
  </si>
  <si>
    <t>C1-MAX_20211226-DIO_NC-MS-Hr1r-FISH-520.lif - DIO-9.30-6#-3-40X-3</t>
  </si>
  <si>
    <t>C1-MAX_20211226-DIO_NC-MS-Hr1r-FISH-520.lif - DIO-9.30-6#-3-40X-2</t>
  </si>
  <si>
    <t>C1-MAX_20211226-DIO_NC-MS-Hr1r-FISH-520.lif - DIO-9.30-6#-3-40X-1</t>
  </si>
  <si>
    <t>C1-MAX_20211226-DIO_NC-MS-Hr1r-FISH-520.lif - DIO-9.30-6#-2-40X-3</t>
  </si>
  <si>
    <t>C1-MAX_20211226-DIO_NC-MS-Hr1r-FISH-520.lif - DIO-9.30-6#-2-40X-2</t>
  </si>
  <si>
    <t>C1-MAX_20211226-DIO_NC-MS-Hr1r-FISH-520.lif - DIO-9.30-6#-2-40X-1</t>
  </si>
  <si>
    <t>C1-MAX_20211226-DIO_NC-MS-Hr1r-FISH-520.lif - DIO-9.20-1#-3-40X-3</t>
  </si>
  <si>
    <t>C1-MAX_20211226-DIO_NC-MS-Hr1r-FISH-520.lif - DIO-9.20-1#-3-40X-2</t>
  </si>
  <si>
    <t>C1-MAX_20211226-DIO_NC-MS-Hr1r-FISH-520.lif - DIO-9.20-1#-3-40X-1</t>
  </si>
  <si>
    <t>C1-MAX_20211226-DIO_NC-MS-Hr1r-FISH-520.lif - DIO-9.20-1#-2-40X-3</t>
  </si>
  <si>
    <t>C1-MAX_20211226-DIO_NC-MS-Hr1r-FISH-520.lif - DIO-9.20-1#-2-40X-2</t>
  </si>
  <si>
    <t>C1-MAX_20211226-DIO_NC-MS-Hr1r-FISH-520.lif - DIO-9.20-1#-2-40X-1</t>
  </si>
  <si>
    <t>C1-MAX_20211226-DIO_NC-MS-Hr1r-FISH-520.lif - DIO-9.20-1#-1-40X-3</t>
  </si>
  <si>
    <t>C1-MAX_20211226-DIO_NC-MS-Hr1r-FISH-520.lif - DIO-9.20-1#-1-40X-2</t>
  </si>
  <si>
    <t>C1-MAX_20211226-DIO_NC-MS-Hr1r-FISH-520.lif - DIO-9.20-1#-1-40X-1</t>
  </si>
  <si>
    <t>C1-MAX_20211226-DIO_NC-MS-Hr1r-FISH-520.lif - NC-2#-4-40X-3</t>
  </si>
  <si>
    <t>C1-MAX_20211226-DIO_NC-MS-Hr1r-FISH-520.lif - NC-2#-4-40X-2</t>
  </si>
  <si>
    <t>C1-MAX_20211226-DIO_NC-MS-Hr1r-FISH-520.lif - NC-2#-4-40X-1</t>
  </si>
  <si>
    <t>C1-MAX_20211226-DIO_NC-MS-Hr1r-FISH-520.lif - NC-2#-3-40X-3</t>
  </si>
  <si>
    <t>C1-MAX_20211226-DIO_NC-MS-Hr1r-FISH-520.lif - NC-2#-3-40X-2</t>
  </si>
  <si>
    <t>C1-MAX_20211226-DIO_NC-MS-Hr1r-FISH-520.lif - NC-2#-3-40X-1</t>
  </si>
  <si>
    <t>C1-MAX_20211226-DIO_NC-MS-Hr1r-FISH-520.lif - NC-2#-2-40X-3</t>
  </si>
  <si>
    <t>C1-MAX_20211226-DIO_NC-MS-Hr1r-FISH-520.lif - NC-2#-2-40X-2</t>
  </si>
  <si>
    <t>C1-MAX_20211226-DIO_NC-MS-Hr1r-FISH-520.lif - NC-2#-2-40X-1</t>
  </si>
  <si>
    <t>C1-MAX_20211226-DIO_NC-MS-Hr1r-FISH-520.lif - NC-1#-6-40X-3</t>
  </si>
  <si>
    <t>C1-MAX_20211226-DIO_NC-MS-Hr1r-FISH-520.lif - NC-1#-6-40X-2</t>
  </si>
  <si>
    <t>C1-MAX_20211226-DIO_NC-MS-Hr1r-FISH-520.lif - NC-1#-6-40X-1</t>
  </si>
  <si>
    <t>C1-MAX_20211226-DIO_NC-MS-Hr1r-FISH-520.lif - NC-1#-5-40X-3</t>
  </si>
  <si>
    <t>C1-MAX_20211226-DIO_NC-MS-Hr1r-FISH-520.lif - NC-1#-5-40X-2</t>
  </si>
  <si>
    <t>C1-MAX_20211226-DIO_NC-MS-Hr1r-FISH-520.lif - NC-1#-5-40X-1</t>
  </si>
  <si>
    <t>C1-MAX_20211226-DIO_NC-MS-Hr1r-FISH-520.lif - NC-1#-2-40X-3</t>
  </si>
  <si>
    <t>C1-MAX_20211226-DIO_NC-MS-Hr1r-FISH-520.lif - NC-1#-2-40X-2</t>
  </si>
  <si>
    <t>C1-MAX_20211226-DIO_NC-MS-Hr1r-FISH-520.lif - NC-1#-2-40X-1</t>
  </si>
  <si>
    <t>C1-MAX_20211226-DIO_NC-MS-Hr1r-FISH-520.lif - NC-1#-1-40X-3</t>
  </si>
  <si>
    <t>C1-MAX_20211226-DIO_NC-MS-Hr1r-FISH-520.lif - NC-1#-1-40X-2</t>
  </si>
  <si>
    <t>C1-MAX_20211226-DIO_NC-MS-Hr1r-FISH-520.lif - NC-1#-1-40X-1</t>
  </si>
  <si>
    <t>area upon threshold (pixels)/slice</t>
    <phoneticPr fontId="1" type="noConversion"/>
  </si>
  <si>
    <t>inden/slice</t>
    <phoneticPr fontId="1" type="noConversion"/>
  </si>
  <si>
    <t>Area upon threshold/cell/mouse  (µm)2</t>
  </si>
  <si>
    <t>290.62µm=1024pixcels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</si>
</sst>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8C8A-6847-364A-BA16-26EEC429B4E4}">
  <dimension ref="A1:O40"/>
  <sheetViews>
    <sheetView topLeftCell="B1" zoomScale="75" workbookViewId="0">
      <selection activeCell="O37" sqref="O37"/>
    </sheetView>
  </sheetViews>
  <sheetFormatPr baseColWidth="10" defaultRowHeight="16"/>
  <cols>
    <col min="1" max="1" width="66" customWidth="1"/>
    <col min="2" max="2" width="10.83203125" style="3"/>
    <col min="4" max="4" width="13" customWidth="1"/>
    <col min="9" max="9" width="27.33203125" style="3" customWidth="1"/>
    <col min="10" max="10" width="10.83203125" style="3"/>
    <col min="11" max="11" width="15.5" style="7" customWidth="1"/>
    <col min="13" max="13" width="35.83203125" customWidth="1"/>
    <col min="14" max="14" width="32.33203125" customWidth="1"/>
    <col min="15" max="15" width="16.33203125" customWidth="1"/>
  </cols>
  <sheetData>
    <row r="1" spans="1:15" s="1" customFormat="1">
      <c r="B1" s="2" t="s">
        <v>3</v>
      </c>
      <c r="C1" s="1" t="s">
        <v>0</v>
      </c>
      <c r="D1" s="1" t="s">
        <v>1</v>
      </c>
      <c r="E1" s="1" t="s">
        <v>2</v>
      </c>
      <c r="I1" s="2" t="s">
        <v>8</v>
      </c>
      <c r="J1" s="2" t="s">
        <v>4</v>
      </c>
      <c r="K1" s="6" t="s">
        <v>5</v>
      </c>
      <c r="L1" s="1" t="s">
        <v>6</v>
      </c>
      <c r="M1" s="1" t="s">
        <v>7</v>
      </c>
      <c r="N1" s="2" t="s">
        <v>77</v>
      </c>
      <c r="O1" s="1" t="s">
        <v>78</v>
      </c>
    </row>
    <row r="2" spans="1:15">
      <c r="A2" t="s">
        <v>9</v>
      </c>
      <c r="B2" s="3">
        <v>211</v>
      </c>
      <c r="C2">
        <v>18784.704000000002</v>
      </c>
      <c r="D2">
        <v>89.027000000000001</v>
      </c>
      <c r="E2">
        <v>22.196999999999999</v>
      </c>
      <c r="F2">
        <v>3422.9810000000002</v>
      </c>
      <c r="H2">
        <v>1</v>
      </c>
      <c r="I2" s="3">
        <v>609.101</v>
      </c>
      <c r="J2" s="3">
        <v>59025.052000000003</v>
      </c>
      <c r="K2" s="7">
        <v>731344</v>
      </c>
      <c r="L2">
        <v>63</v>
      </c>
      <c r="M2">
        <v>255</v>
      </c>
      <c r="N2" s="10">
        <f>AVERAGE(I2/B2,I3/B3,I4/B4)</f>
        <v>1.8784755973752223</v>
      </c>
      <c r="O2" s="10">
        <f>AVERAGE(J2/B2,J3/B3,J4/B4)</f>
        <v>187.03970681374469</v>
      </c>
    </row>
    <row r="3" spans="1:15">
      <c r="A3" t="s">
        <v>10</v>
      </c>
      <c r="B3" s="3">
        <v>368</v>
      </c>
      <c r="C3">
        <v>15221.138999999999</v>
      </c>
      <c r="D3">
        <v>41.362000000000002</v>
      </c>
      <c r="E3">
        <v>17.986000000000001</v>
      </c>
      <c r="F3">
        <v>10547.257</v>
      </c>
      <c r="H3">
        <v>1</v>
      </c>
      <c r="I3" s="3">
        <v>460.19499999999999</v>
      </c>
      <c r="J3" s="3">
        <v>46773.307999999997</v>
      </c>
      <c r="K3" s="7">
        <v>579540</v>
      </c>
      <c r="L3">
        <v>63</v>
      </c>
      <c r="M3">
        <v>255</v>
      </c>
      <c r="N3" s="10"/>
      <c r="O3" s="10"/>
    </row>
    <row r="4" spans="1:15">
      <c r="A4" t="s">
        <v>11</v>
      </c>
      <c r="B4" s="3">
        <v>382</v>
      </c>
      <c r="C4">
        <v>14976.998</v>
      </c>
      <c r="D4">
        <v>39.207000000000001</v>
      </c>
      <c r="E4">
        <v>17.696999999999999</v>
      </c>
      <c r="F4">
        <v>9997.7340000000004</v>
      </c>
      <c r="H4">
        <v>1</v>
      </c>
      <c r="I4" s="3">
        <v>572.298</v>
      </c>
      <c r="J4" s="3">
        <v>58934.256000000001</v>
      </c>
      <c r="K4" s="7">
        <v>730219</v>
      </c>
      <c r="L4">
        <v>63</v>
      </c>
      <c r="M4">
        <v>255</v>
      </c>
      <c r="N4" s="10"/>
      <c r="O4" s="10"/>
    </row>
    <row r="5" spans="1:15">
      <c r="A5" t="s">
        <v>12</v>
      </c>
      <c r="B5" s="3">
        <v>311</v>
      </c>
      <c r="C5">
        <v>12033.59</v>
      </c>
      <c r="D5">
        <v>38.692999999999998</v>
      </c>
      <c r="E5">
        <v>14.218999999999999</v>
      </c>
      <c r="F5">
        <v>9866.77</v>
      </c>
      <c r="H5">
        <v>1</v>
      </c>
      <c r="I5" s="3">
        <v>390.86700000000002</v>
      </c>
      <c r="J5" s="3">
        <v>38364.216999999997</v>
      </c>
      <c r="K5" s="7">
        <v>475348</v>
      </c>
      <c r="L5">
        <v>63</v>
      </c>
      <c r="M5">
        <v>255</v>
      </c>
      <c r="N5" s="10">
        <f>AVERAGE(I5/B5,I6/B6,I7/B7)</f>
        <v>1.3185818870618216</v>
      </c>
      <c r="O5" s="10">
        <f t="shared" ref="O5" si="0">AVERAGE(J5/B5,J6/B6,J7/B7)</f>
        <v>131.41853834708135</v>
      </c>
    </row>
    <row r="6" spans="1:15">
      <c r="A6" t="s">
        <v>13</v>
      </c>
      <c r="B6" s="3">
        <v>347</v>
      </c>
      <c r="C6">
        <v>13373.014999999999</v>
      </c>
      <c r="D6">
        <v>38.539000000000001</v>
      </c>
      <c r="E6">
        <v>15.802</v>
      </c>
      <c r="F6">
        <v>9827.4310000000005</v>
      </c>
      <c r="H6">
        <v>1</v>
      </c>
      <c r="I6" s="3">
        <v>420.971</v>
      </c>
      <c r="J6" s="3">
        <v>41297.375</v>
      </c>
      <c r="K6" s="7">
        <v>511691</v>
      </c>
      <c r="L6">
        <v>63</v>
      </c>
      <c r="M6">
        <v>255</v>
      </c>
      <c r="N6" s="10"/>
      <c r="O6" s="10"/>
    </row>
    <row r="7" spans="1:15">
      <c r="A7" t="s">
        <v>14</v>
      </c>
      <c r="B7" s="3">
        <v>303</v>
      </c>
      <c r="C7">
        <v>13322.814</v>
      </c>
      <c r="D7">
        <v>43.97</v>
      </c>
      <c r="E7">
        <v>15.743</v>
      </c>
      <c r="F7">
        <v>11212.27</v>
      </c>
      <c r="H7" s="4">
        <v>1</v>
      </c>
      <c r="I7" s="3">
        <v>450.18700000000001</v>
      </c>
      <c r="J7" s="3">
        <v>46021.275000000001</v>
      </c>
      <c r="K7" s="7">
        <v>570222</v>
      </c>
      <c r="L7">
        <v>63</v>
      </c>
      <c r="M7">
        <v>255</v>
      </c>
      <c r="N7" s="10"/>
      <c r="O7" s="10"/>
    </row>
    <row r="8" spans="1:15">
      <c r="A8" t="s">
        <v>15</v>
      </c>
      <c r="B8" s="3">
        <v>278</v>
      </c>
      <c r="C8">
        <v>13272.534</v>
      </c>
      <c r="D8">
        <v>47.743000000000002</v>
      </c>
      <c r="E8">
        <v>15.683</v>
      </c>
      <c r="F8">
        <v>12174.446</v>
      </c>
      <c r="H8">
        <v>1</v>
      </c>
      <c r="I8" s="3">
        <v>284.81700000000001</v>
      </c>
      <c r="J8" s="3">
        <v>26778.554</v>
      </c>
      <c r="K8" s="7">
        <v>331797</v>
      </c>
      <c r="L8">
        <v>63</v>
      </c>
      <c r="M8">
        <v>255</v>
      </c>
      <c r="N8" s="10">
        <f t="shared" ref="N8" si="1">AVERAGE(I8/B8,I9/B9,I10/B10)</f>
        <v>1.2596490136321135</v>
      </c>
      <c r="O8" s="10">
        <f t="shared" ref="O8" si="2">AVERAGE(J8/B8,J9/B9,J10/B10)</f>
        <v>119.9718503735473</v>
      </c>
    </row>
    <row r="9" spans="1:15">
      <c r="A9" t="s">
        <v>16</v>
      </c>
      <c r="B9" s="3">
        <v>312</v>
      </c>
      <c r="C9">
        <v>12439.710999999999</v>
      </c>
      <c r="D9">
        <v>39.871000000000002</v>
      </c>
      <c r="E9">
        <v>14.699</v>
      </c>
      <c r="F9">
        <v>10167.072</v>
      </c>
      <c r="H9">
        <v>1</v>
      </c>
      <c r="I9" s="3">
        <v>442.35899999999998</v>
      </c>
      <c r="J9" s="3">
        <v>42410.415000000001</v>
      </c>
      <c r="K9" s="7">
        <v>525482</v>
      </c>
      <c r="L9">
        <v>63</v>
      </c>
      <c r="M9">
        <v>255</v>
      </c>
      <c r="N9" s="10"/>
      <c r="O9" s="10"/>
    </row>
    <row r="10" spans="1:15">
      <c r="A10" t="s">
        <v>17</v>
      </c>
      <c r="B10" s="3">
        <v>319</v>
      </c>
      <c r="C10">
        <v>11433.529</v>
      </c>
      <c r="D10">
        <v>35.841999999999999</v>
      </c>
      <c r="E10">
        <v>13.51</v>
      </c>
      <c r="F10">
        <v>9139.6550000000007</v>
      </c>
      <c r="H10">
        <v>1</v>
      </c>
      <c r="I10" s="3">
        <v>426.37799999999999</v>
      </c>
      <c r="J10" s="3">
        <v>40723.220999999998</v>
      </c>
      <c r="K10" s="7">
        <v>504577</v>
      </c>
      <c r="L10">
        <v>63</v>
      </c>
      <c r="M10">
        <v>255</v>
      </c>
      <c r="N10" s="10"/>
      <c r="O10" s="10"/>
    </row>
    <row r="11" spans="1:15">
      <c r="A11" t="s">
        <v>18</v>
      </c>
      <c r="B11" s="3">
        <v>319</v>
      </c>
      <c r="C11">
        <v>12960.76</v>
      </c>
      <c r="D11">
        <v>40.628999999999998</v>
      </c>
      <c r="E11">
        <v>15.315</v>
      </c>
      <c r="F11">
        <v>10360.482</v>
      </c>
      <c r="H11">
        <v>1</v>
      </c>
      <c r="I11" s="3">
        <v>404.02199999999999</v>
      </c>
      <c r="J11" s="3">
        <v>39535.85</v>
      </c>
      <c r="K11" s="7">
        <v>489865</v>
      </c>
      <c r="L11">
        <v>63</v>
      </c>
      <c r="M11">
        <v>255</v>
      </c>
      <c r="N11" s="10">
        <f t="shared" ref="N11" si="3">AVERAGE(I11/B11,I12/B12,I13/B13)</f>
        <v>1.2042375967322816</v>
      </c>
      <c r="O11" s="10">
        <f t="shared" ref="O11" si="4">AVERAGE(J11/B11,J12/B12,J13/B13)</f>
        <v>119.74583165640274</v>
      </c>
    </row>
    <row r="12" spans="1:15">
      <c r="A12" t="s">
        <v>19</v>
      </c>
      <c r="B12" s="3">
        <v>314</v>
      </c>
      <c r="C12">
        <v>11313.84</v>
      </c>
      <c r="D12">
        <v>36.030999999999999</v>
      </c>
      <c r="E12">
        <v>13.369</v>
      </c>
      <c r="F12">
        <v>9187.991</v>
      </c>
      <c r="H12">
        <v>1</v>
      </c>
      <c r="I12" s="3">
        <v>327.673</v>
      </c>
      <c r="J12" s="3">
        <v>32532.848000000002</v>
      </c>
      <c r="K12" s="7">
        <v>403095</v>
      </c>
      <c r="L12">
        <v>63</v>
      </c>
      <c r="M12">
        <v>255</v>
      </c>
      <c r="N12" s="10"/>
      <c r="O12" s="10"/>
    </row>
    <row r="13" spans="1:15">
      <c r="A13" t="s">
        <v>20</v>
      </c>
      <c r="B13" s="3">
        <v>385</v>
      </c>
      <c r="C13">
        <v>13432.254000000001</v>
      </c>
      <c r="D13">
        <v>34.889000000000003</v>
      </c>
      <c r="E13">
        <v>15.872</v>
      </c>
      <c r="F13">
        <v>8896.6880000000001</v>
      </c>
      <c r="H13">
        <v>1</v>
      </c>
      <c r="I13" s="3">
        <v>501.517</v>
      </c>
      <c r="J13" s="3">
        <v>50701.752999999997</v>
      </c>
      <c r="K13" s="7">
        <v>628215</v>
      </c>
      <c r="L13">
        <v>63</v>
      </c>
      <c r="M13">
        <v>255</v>
      </c>
      <c r="N13" s="10"/>
      <c r="O13" s="10"/>
    </row>
    <row r="14" spans="1:15">
      <c r="M14" t="s">
        <v>79</v>
      </c>
      <c r="N14" s="3">
        <f>AVERAGE(N2,N5,N8,N11)*0.2838</f>
        <v>0.40164398352616204</v>
      </c>
      <c r="O14" s="3">
        <f>AVERAGE(O2,O5,O8,O11,)</f>
        <v>111.63518543815522</v>
      </c>
    </row>
    <row r="15" spans="1:15">
      <c r="A15" t="s">
        <v>56</v>
      </c>
      <c r="B15" s="3">
        <v>245</v>
      </c>
      <c r="C15">
        <v>13082.548000000001</v>
      </c>
      <c r="D15">
        <v>53.398000000000003</v>
      </c>
      <c r="E15">
        <v>15.459</v>
      </c>
      <c r="F15">
        <v>13616.529</v>
      </c>
      <c r="H15">
        <v>1</v>
      </c>
      <c r="I15" s="3">
        <v>60.530999999999999</v>
      </c>
      <c r="J15" s="3">
        <v>5142.8530000000001</v>
      </c>
      <c r="K15" s="7">
        <v>63722</v>
      </c>
      <c r="L15">
        <v>63</v>
      </c>
      <c r="M15">
        <v>255</v>
      </c>
      <c r="N15" s="10">
        <f>AVERAGE(I15/B15,I16/B16,I17/B17)</f>
        <v>0.70157466468857044</v>
      </c>
      <c r="O15" s="10">
        <f>AVERAGE(J15/B15,J16/B16,J17/B17)</f>
        <v>65.3806957937785</v>
      </c>
    </row>
    <row r="16" spans="1:15">
      <c r="A16" t="s">
        <v>57</v>
      </c>
      <c r="B16" s="3">
        <v>282</v>
      </c>
      <c r="C16">
        <v>14123.514999999999</v>
      </c>
      <c r="D16">
        <v>50.082999999999998</v>
      </c>
      <c r="E16">
        <v>16.689</v>
      </c>
      <c r="F16">
        <v>12771.263999999999</v>
      </c>
      <c r="H16">
        <v>1</v>
      </c>
      <c r="I16" s="3">
        <v>321.70100000000002</v>
      </c>
      <c r="J16" s="3">
        <v>30464.956999999999</v>
      </c>
      <c r="K16" s="7">
        <v>377473</v>
      </c>
      <c r="L16">
        <v>63</v>
      </c>
      <c r="M16">
        <v>255</v>
      </c>
      <c r="N16" s="10"/>
      <c r="O16" s="10"/>
    </row>
    <row r="17" spans="1:15">
      <c r="A17" t="s">
        <v>58</v>
      </c>
      <c r="B17" s="3">
        <v>272</v>
      </c>
      <c r="C17">
        <v>15048.182000000001</v>
      </c>
      <c r="D17">
        <v>55.323999999999998</v>
      </c>
      <c r="E17">
        <v>17.782</v>
      </c>
      <c r="F17">
        <v>14107.671</v>
      </c>
      <c r="H17">
        <v>1</v>
      </c>
      <c r="I17" s="3">
        <v>194.99</v>
      </c>
      <c r="J17" s="3">
        <v>18256.392</v>
      </c>
      <c r="K17" s="7">
        <v>226204</v>
      </c>
      <c r="L17">
        <v>63</v>
      </c>
      <c r="M17">
        <v>255</v>
      </c>
      <c r="N17" s="10"/>
      <c r="O17" s="10"/>
    </row>
    <row r="18" spans="1:15">
      <c r="A18" t="s">
        <v>59</v>
      </c>
      <c r="B18" s="3">
        <v>327</v>
      </c>
      <c r="C18">
        <v>13714.326999999999</v>
      </c>
      <c r="D18">
        <v>41.94</v>
      </c>
      <c r="E18">
        <v>16.204999999999998</v>
      </c>
      <c r="F18">
        <v>10694.659</v>
      </c>
      <c r="H18">
        <v>1</v>
      </c>
      <c r="I18" s="3">
        <v>225.17400000000001</v>
      </c>
      <c r="J18" s="3">
        <v>21710.356</v>
      </c>
      <c r="K18" s="7">
        <v>269000</v>
      </c>
      <c r="L18">
        <v>63</v>
      </c>
      <c r="M18">
        <v>255</v>
      </c>
      <c r="N18" s="10">
        <f t="shared" ref="N18" si="5">AVERAGE(I18/B18,I19/B19,I20/B20)</f>
        <v>0.79029531768632433</v>
      </c>
      <c r="O18" s="10">
        <f t="shared" ref="O18" si="6">AVERAGE(J18/B18,J19/B19,J20/B20)</f>
        <v>76.759433309246447</v>
      </c>
    </row>
    <row r="19" spans="1:15">
      <c r="A19" t="s">
        <v>60</v>
      </c>
      <c r="B19" s="3">
        <v>383</v>
      </c>
      <c r="C19">
        <v>14205.272000000001</v>
      </c>
      <c r="D19">
        <v>37.088999999999999</v>
      </c>
      <c r="E19">
        <v>16.786000000000001</v>
      </c>
      <c r="F19">
        <v>9457.8179999999993</v>
      </c>
      <c r="H19">
        <v>1</v>
      </c>
      <c r="I19" s="3">
        <v>250.274</v>
      </c>
      <c r="J19" s="3">
        <v>24095.752</v>
      </c>
      <c r="K19" s="7">
        <v>298556</v>
      </c>
      <c r="L19">
        <v>63</v>
      </c>
      <c r="M19">
        <v>255</v>
      </c>
      <c r="N19" s="10"/>
      <c r="O19" s="10"/>
    </row>
    <row r="20" spans="1:15">
      <c r="A20" t="s">
        <v>61</v>
      </c>
      <c r="B20" s="3">
        <v>408</v>
      </c>
      <c r="C20">
        <v>15108.713</v>
      </c>
      <c r="D20">
        <v>37.030999999999999</v>
      </c>
      <c r="E20">
        <v>17.853000000000002</v>
      </c>
      <c r="F20">
        <v>9442.9459999999999</v>
      </c>
      <c r="H20">
        <v>1</v>
      </c>
      <c r="I20" s="3">
        <v>419.76</v>
      </c>
      <c r="J20" s="3">
        <v>41196.813999999998</v>
      </c>
      <c r="K20" s="7">
        <v>510445</v>
      </c>
      <c r="L20">
        <v>63</v>
      </c>
      <c r="M20">
        <v>255</v>
      </c>
      <c r="N20" s="10"/>
      <c r="O20" s="10"/>
    </row>
    <row r="21" spans="1:15">
      <c r="A21" t="s">
        <v>62</v>
      </c>
      <c r="B21" s="3">
        <v>425</v>
      </c>
      <c r="C21">
        <v>16504.39</v>
      </c>
      <c r="D21">
        <v>38.834000000000003</v>
      </c>
      <c r="E21">
        <v>19.501999999999999</v>
      </c>
      <c r="F21">
        <v>9902.634</v>
      </c>
      <c r="H21">
        <v>1</v>
      </c>
      <c r="I21" s="3">
        <v>245.916</v>
      </c>
      <c r="J21" s="3">
        <v>21896.145</v>
      </c>
      <c r="K21" s="7">
        <v>271302</v>
      </c>
      <c r="L21">
        <v>63</v>
      </c>
      <c r="M21">
        <v>255</v>
      </c>
      <c r="N21" s="10">
        <f t="shared" ref="N21" si="7">AVERAGE(I21/B21,I22/B22,I23/B23)</f>
        <v>0.52331855903861901</v>
      </c>
      <c r="O21" s="10">
        <f t="shared" ref="O21" si="8">AVERAGE(J21/B21,J22/B22,J23/B23)</f>
        <v>45.633504417977711</v>
      </c>
    </row>
    <row r="22" spans="1:15">
      <c r="A22" t="s">
        <v>63</v>
      </c>
      <c r="B22" s="3">
        <v>471</v>
      </c>
      <c r="C22">
        <v>16205.933999999999</v>
      </c>
      <c r="D22">
        <v>34.408000000000001</v>
      </c>
      <c r="E22">
        <v>19.149999999999999</v>
      </c>
      <c r="F22">
        <v>8773.9130000000005</v>
      </c>
      <c r="H22">
        <v>1</v>
      </c>
      <c r="I22" s="3">
        <v>267.78800000000001</v>
      </c>
      <c r="J22" s="3">
        <v>23346.138999999999</v>
      </c>
      <c r="K22" s="7">
        <v>289268</v>
      </c>
      <c r="L22">
        <v>63</v>
      </c>
      <c r="M22">
        <v>255</v>
      </c>
      <c r="N22" s="10"/>
      <c r="O22" s="10"/>
    </row>
    <row r="23" spans="1:15">
      <c r="A23" t="s">
        <v>64</v>
      </c>
      <c r="B23" s="3">
        <v>495</v>
      </c>
      <c r="C23">
        <v>17098.237000000001</v>
      </c>
      <c r="D23">
        <v>34.542000000000002</v>
      </c>
      <c r="E23">
        <v>20.204000000000001</v>
      </c>
      <c r="F23">
        <v>8808.1830000000009</v>
      </c>
      <c r="H23">
        <v>1</v>
      </c>
      <c r="I23" s="3">
        <v>209.27500000000001</v>
      </c>
      <c r="J23" s="3">
        <v>17727.434000000001</v>
      </c>
      <c r="K23" s="7">
        <v>219650</v>
      </c>
      <c r="L23">
        <v>63</v>
      </c>
      <c r="M23">
        <v>255</v>
      </c>
      <c r="N23" s="10"/>
      <c r="O23" s="10"/>
    </row>
    <row r="24" spans="1:15">
      <c r="M24" t="s">
        <v>79</v>
      </c>
      <c r="N24" s="3">
        <f>AVERAGE(N15,N18,N21)*0.2838</f>
        <v>0.19063683601771841</v>
      </c>
      <c r="O24" s="3">
        <f>AVERAGE(O15,O18,O21,)</f>
        <v>46.943408380250666</v>
      </c>
    </row>
    <row r="25" spans="1:15">
      <c r="A25" t="s">
        <v>65</v>
      </c>
      <c r="B25" s="3">
        <v>337</v>
      </c>
      <c r="C25">
        <v>16718.346000000001</v>
      </c>
      <c r="D25">
        <v>49.609000000000002</v>
      </c>
      <c r="E25">
        <v>19.754999999999999</v>
      </c>
      <c r="F25">
        <v>12650.380999999999</v>
      </c>
      <c r="H25">
        <v>1</v>
      </c>
      <c r="I25" s="3">
        <v>50.765000000000001</v>
      </c>
      <c r="J25" s="3">
        <v>4233.6809999999996</v>
      </c>
      <c r="K25" s="7">
        <v>52457</v>
      </c>
      <c r="L25">
        <v>63</v>
      </c>
      <c r="M25">
        <v>255</v>
      </c>
      <c r="N25" s="10">
        <f>AVERAGE(I25/B25,I26/B26,I27/B27)</f>
        <v>0.12462738430049052</v>
      </c>
      <c r="O25" s="10">
        <f>AVERAGE(J25/B25,J26/B26,J27/B27)</f>
        <v>10.356233146170247</v>
      </c>
    </row>
    <row r="26" spans="1:15">
      <c r="A26" t="s">
        <v>66</v>
      </c>
      <c r="B26" s="3">
        <v>382</v>
      </c>
      <c r="C26">
        <v>13348.641</v>
      </c>
      <c r="D26">
        <v>34.944000000000003</v>
      </c>
      <c r="E26">
        <v>15.773</v>
      </c>
      <c r="F26">
        <v>8910.7420000000002</v>
      </c>
      <c r="H26">
        <v>1</v>
      </c>
      <c r="I26" s="3">
        <v>44.308</v>
      </c>
      <c r="J26" s="3">
        <v>3667.84</v>
      </c>
      <c r="K26" s="7">
        <v>45446</v>
      </c>
      <c r="L26">
        <v>63</v>
      </c>
      <c r="M26">
        <v>255</v>
      </c>
      <c r="N26" s="10"/>
      <c r="O26" s="10"/>
    </row>
    <row r="27" spans="1:15">
      <c r="A27" t="s">
        <v>67</v>
      </c>
      <c r="B27" s="3">
        <v>377</v>
      </c>
      <c r="C27">
        <v>18086.098999999998</v>
      </c>
      <c r="D27">
        <v>47.973999999999997</v>
      </c>
      <c r="E27">
        <v>21.370999999999999</v>
      </c>
      <c r="F27">
        <v>12233.303</v>
      </c>
      <c r="H27">
        <v>1</v>
      </c>
      <c r="I27" s="3">
        <v>40.435000000000002</v>
      </c>
      <c r="J27" s="3">
        <v>3356.873</v>
      </c>
      <c r="K27" s="7">
        <v>41593</v>
      </c>
      <c r="L27">
        <v>63</v>
      </c>
      <c r="M27">
        <v>255</v>
      </c>
      <c r="N27" s="10"/>
      <c r="O27" s="10"/>
    </row>
    <row r="28" spans="1:15">
      <c r="A28" t="s">
        <v>68</v>
      </c>
      <c r="B28" s="3">
        <v>303</v>
      </c>
      <c r="C28">
        <v>13746.449000000001</v>
      </c>
      <c r="D28">
        <v>45.368000000000002</v>
      </c>
      <c r="E28">
        <v>16.242999999999999</v>
      </c>
      <c r="F28">
        <v>11568.794</v>
      </c>
      <c r="H28">
        <v>1</v>
      </c>
      <c r="I28" s="3">
        <v>79.335999999999999</v>
      </c>
      <c r="J28" s="3">
        <v>6572.9920000000002</v>
      </c>
      <c r="K28" s="7">
        <v>81442</v>
      </c>
      <c r="L28">
        <v>63</v>
      </c>
      <c r="M28">
        <v>255</v>
      </c>
      <c r="N28" s="10">
        <f t="shared" ref="N28" si="9">AVERAGE(I28/B28,I29/B29,I30/B30)</f>
        <v>0.21826201102639078</v>
      </c>
      <c r="O28" s="10">
        <f t="shared" ref="O28" si="10">AVERAGE(J28/B28,J29/B29,J30/B30)</f>
        <v>16.065948491129731</v>
      </c>
    </row>
    <row r="29" spans="1:15">
      <c r="A29" t="s">
        <v>69</v>
      </c>
      <c r="B29" s="3">
        <v>352</v>
      </c>
      <c r="C29">
        <v>17466.184000000001</v>
      </c>
      <c r="D29">
        <v>49.62</v>
      </c>
      <c r="E29">
        <v>20.638999999999999</v>
      </c>
      <c r="F29">
        <v>12653.058999999999</v>
      </c>
      <c r="H29">
        <v>1</v>
      </c>
      <c r="I29" s="3">
        <v>71.102999999999994</v>
      </c>
      <c r="J29" s="3">
        <v>5860.3429999999998</v>
      </c>
      <c r="K29" s="7">
        <v>72612</v>
      </c>
      <c r="L29">
        <v>63</v>
      </c>
      <c r="M29">
        <v>255</v>
      </c>
      <c r="N29" s="10"/>
      <c r="O29" s="10"/>
    </row>
    <row r="30" spans="1:15">
      <c r="A30" t="s">
        <v>70</v>
      </c>
      <c r="B30" s="3">
        <v>347</v>
      </c>
      <c r="C30">
        <v>17172.004000000001</v>
      </c>
      <c r="D30">
        <v>49.487000000000002</v>
      </c>
      <c r="E30">
        <v>20.291</v>
      </c>
      <c r="F30">
        <v>12619.196</v>
      </c>
      <c r="H30">
        <v>1</v>
      </c>
      <c r="I30" s="3">
        <v>66.260999999999996</v>
      </c>
      <c r="J30" s="3">
        <v>3420.067</v>
      </c>
      <c r="K30" s="7">
        <v>42376</v>
      </c>
      <c r="L30">
        <v>63</v>
      </c>
      <c r="M30">
        <v>255</v>
      </c>
      <c r="N30" s="10"/>
      <c r="O30" s="10"/>
    </row>
    <row r="31" spans="1:15">
      <c r="A31" t="s">
        <v>71</v>
      </c>
      <c r="B31" s="3">
        <v>355</v>
      </c>
      <c r="C31">
        <v>8825.9459999999999</v>
      </c>
      <c r="D31">
        <v>24.861999999999998</v>
      </c>
      <c r="E31">
        <v>10.429</v>
      </c>
      <c r="F31">
        <v>6339.7640000000001</v>
      </c>
      <c r="H31">
        <v>1</v>
      </c>
      <c r="I31" s="3">
        <v>200.55799999999999</v>
      </c>
      <c r="J31" s="3">
        <v>15169.647000000001</v>
      </c>
      <c r="K31" s="7">
        <v>187958</v>
      </c>
      <c r="L31">
        <v>63</v>
      </c>
      <c r="M31">
        <v>255</v>
      </c>
      <c r="N31" s="10">
        <f t="shared" ref="N31" si="11">AVERAGE(I31/B31,I32/B32,I33/B33)</f>
        <v>0.45322802852880367</v>
      </c>
      <c r="O31" s="10">
        <f t="shared" ref="O31" si="12">AVERAGE(J31/B31,J32/B32,J33/B33)</f>
        <v>33.868793457296185</v>
      </c>
    </row>
    <row r="32" spans="1:15">
      <c r="A32" t="s">
        <v>72</v>
      </c>
      <c r="B32" s="3">
        <v>465</v>
      </c>
      <c r="C32">
        <v>13915.289000000001</v>
      </c>
      <c r="D32">
        <v>29.925000000000001</v>
      </c>
      <c r="E32">
        <v>16.443000000000001</v>
      </c>
      <c r="F32">
        <v>7630.9650000000001</v>
      </c>
      <c r="H32">
        <v>1</v>
      </c>
      <c r="I32" s="3">
        <v>158.994</v>
      </c>
      <c r="J32" s="3">
        <v>11729.323</v>
      </c>
      <c r="K32" s="7">
        <v>145331</v>
      </c>
      <c r="L32">
        <v>63</v>
      </c>
      <c r="M32">
        <v>255</v>
      </c>
      <c r="N32" s="10"/>
      <c r="O32" s="10"/>
    </row>
    <row r="33" spans="1:15">
      <c r="A33" t="s">
        <v>73</v>
      </c>
      <c r="B33" s="3">
        <v>362</v>
      </c>
      <c r="C33">
        <v>9755.7790000000005</v>
      </c>
      <c r="D33">
        <v>26.95</v>
      </c>
      <c r="E33">
        <v>11.528</v>
      </c>
      <c r="F33">
        <v>6872.165</v>
      </c>
      <c r="H33">
        <v>1</v>
      </c>
      <c r="I33" s="3">
        <v>163.917</v>
      </c>
      <c r="J33" s="3">
        <v>12181.528</v>
      </c>
      <c r="K33" s="7">
        <v>150934</v>
      </c>
      <c r="L33">
        <v>63</v>
      </c>
      <c r="M33">
        <v>255</v>
      </c>
      <c r="N33" s="10"/>
      <c r="O33" s="10"/>
    </row>
    <row r="34" spans="1:15">
      <c r="A34" t="s">
        <v>74</v>
      </c>
      <c r="B34" s="3">
        <v>357</v>
      </c>
      <c r="C34">
        <v>12631.15</v>
      </c>
      <c r="D34">
        <v>35.381</v>
      </c>
      <c r="E34">
        <v>14.925000000000001</v>
      </c>
      <c r="F34">
        <v>9022.25</v>
      </c>
      <c r="H34">
        <v>1</v>
      </c>
      <c r="I34" s="3">
        <v>87.728999999999999</v>
      </c>
      <c r="J34" s="3">
        <v>5627.5020000000004</v>
      </c>
      <c r="K34" s="7">
        <v>69727</v>
      </c>
      <c r="L34">
        <v>63</v>
      </c>
      <c r="M34">
        <v>255</v>
      </c>
      <c r="N34" s="10">
        <f t="shared" ref="N34" si="13">AVERAGE(I34/B34,I35/B35,I36/B36)</f>
        <v>0.5275613102834823</v>
      </c>
      <c r="O34" s="10">
        <f t="shared" ref="O34" si="14">AVERAGE(J34/B34,J35/B35,J36/B36)</f>
        <v>26.76826587025343</v>
      </c>
    </row>
    <row r="35" spans="1:15">
      <c r="A35" t="s">
        <v>75</v>
      </c>
      <c r="B35" s="3">
        <v>338</v>
      </c>
      <c r="C35">
        <v>8310.7080000000005</v>
      </c>
      <c r="D35">
        <v>24.588000000000001</v>
      </c>
      <c r="E35">
        <v>9.82</v>
      </c>
      <c r="F35">
        <v>6269.9129999999996</v>
      </c>
      <c r="H35">
        <v>1</v>
      </c>
      <c r="I35" s="3">
        <v>200.07400000000001</v>
      </c>
      <c r="J35" s="3">
        <v>10545.342000000001</v>
      </c>
      <c r="K35" s="7">
        <v>130661</v>
      </c>
      <c r="L35">
        <v>63</v>
      </c>
      <c r="M35">
        <v>255</v>
      </c>
      <c r="N35" s="10"/>
      <c r="O35" s="10"/>
    </row>
    <row r="36" spans="1:15">
      <c r="A36" t="s">
        <v>76</v>
      </c>
      <c r="B36" s="3">
        <v>420</v>
      </c>
      <c r="C36">
        <v>12644.063</v>
      </c>
      <c r="D36">
        <v>30.105</v>
      </c>
      <c r="E36">
        <v>14.941000000000001</v>
      </c>
      <c r="F36">
        <v>7676.7529999999997</v>
      </c>
      <c r="H36">
        <v>1</v>
      </c>
      <c r="I36" s="3">
        <v>312.904</v>
      </c>
      <c r="J36" s="3">
        <v>14003.745000000001</v>
      </c>
      <c r="K36" s="7">
        <v>173512</v>
      </c>
      <c r="L36">
        <v>63</v>
      </c>
      <c r="M36">
        <v>255</v>
      </c>
      <c r="N36" s="10"/>
      <c r="O36" s="10"/>
    </row>
    <row r="37" spans="1:15">
      <c r="M37" t="s">
        <v>79</v>
      </c>
      <c r="N37" s="3">
        <f>AVERAGE(N25,N28,N31,N34)*0.2838</f>
        <v>9.3915006187173924E-2</v>
      </c>
      <c r="O37" s="3">
        <f>AVERAGE(O25,O28,O31,O34)</f>
        <v>21.764810241212398</v>
      </c>
    </row>
    <row r="40" spans="1:15">
      <c r="N40" s="8">
        <f>AVERAGE(N14,N24,N37)</f>
        <v>0.22873194191035148</v>
      </c>
      <c r="O40" s="8">
        <f>AVERAGE(O14,O24,O37)</f>
        <v>60.11446801987276</v>
      </c>
    </row>
  </sheetData>
  <mergeCells count="22">
    <mergeCell ref="N2:N4"/>
    <mergeCell ref="N5:N7"/>
    <mergeCell ref="N8:N10"/>
    <mergeCell ref="N11:N13"/>
    <mergeCell ref="O2:O4"/>
    <mergeCell ref="O5:O7"/>
    <mergeCell ref="O8:O10"/>
    <mergeCell ref="O11:O13"/>
    <mergeCell ref="N15:N17"/>
    <mergeCell ref="N18:N20"/>
    <mergeCell ref="N21:N23"/>
    <mergeCell ref="O15:O17"/>
    <mergeCell ref="O18:O20"/>
    <mergeCell ref="O21:O23"/>
    <mergeCell ref="N34:N36"/>
    <mergeCell ref="O34:O36"/>
    <mergeCell ref="N25:N27"/>
    <mergeCell ref="O25:O27"/>
    <mergeCell ref="N28:N30"/>
    <mergeCell ref="O28:O30"/>
    <mergeCell ref="N31:N33"/>
    <mergeCell ref="O31:O3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20B8-D5EE-D14B-86DA-CA74E46B14F6}">
  <dimension ref="A1:R42"/>
  <sheetViews>
    <sheetView tabSelected="1" zoomScale="82" workbookViewId="0">
      <selection activeCell="K43" sqref="K43"/>
    </sheetView>
  </sheetViews>
  <sheetFormatPr baseColWidth="10" defaultRowHeight="16"/>
  <cols>
    <col min="1" max="1" width="66.83203125" customWidth="1"/>
    <col min="7" max="7" width="6.33203125" customWidth="1"/>
    <col min="9" max="9" width="27.33203125" customWidth="1"/>
    <col min="11" max="11" width="13.83203125" customWidth="1"/>
    <col min="13" max="13" width="37.5" customWidth="1"/>
    <col min="14" max="14" width="31.1640625" customWidth="1"/>
  </cols>
  <sheetData>
    <row r="1" spans="1:18" s="1" customFormat="1">
      <c r="B1" s="2" t="s">
        <v>3</v>
      </c>
      <c r="C1" s="1" t="s">
        <v>0</v>
      </c>
      <c r="D1" s="1" t="s">
        <v>1</v>
      </c>
      <c r="E1" s="1" t="s">
        <v>2</v>
      </c>
      <c r="I1" s="2" t="s">
        <v>8</v>
      </c>
      <c r="J1" s="1" t="s">
        <v>4</v>
      </c>
      <c r="K1" s="2" t="s">
        <v>5</v>
      </c>
      <c r="L1" s="1" t="s">
        <v>6</v>
      </c>
      <c r="M1" s="1" t="s">
        <v>7</v>
      </c>
      <c r="N1" s="2" t="s">
        <v>77</v>
      </c>
      <c r="O1" s="1" t="s">
        <v>78</v>
      </c>
    </row>
    <row r="2" spans="1:18" s="5" customFormat="1" ht="17" customHeight="1">
      <c r="A2" s="5" t="s">
        <v>21</v>
      </c>
      <c r="B2" s="5">
        <v>471</v>
      </c>
      <c r="C2" s="5">
        <v>12626.468999999999</v>
      </c>
      <c r="D2" s="5">
        <v>26.808</v>
      </c>
      <c r="E2" s="5">
        <v>14.92</v>
      </c>
      <c r="F2" s="5">
        <v>6835.9859999999999</v>
      </c>
      <c r="H2" s="5">
        <v>1</v>
      </c>
      <c r="I2" s="5">
        <v>306.12400000000002</v>
      </c>
      <c r="J2" s="5">
        <v>34918.889000000003</v>
      </c>
      <c r="K2" s="5">
        <v>432659</v>
      </c>
      <c r="L2" s="5">
        <v>63</v>
      </c>
      <c r="M2" s="5">
        <v>255</v>
      </c>
      <c r="N2" s="11">
        <f>AVERAGE(I2/B2,I3/B3)</f>
        <v>0.57506369426751602</v>
      </c>
      <c r="O2" s="5">
        <f>AVERAGE(J2/B2,J3/B3)</f>
        <v>64.902997876857754</v>
      </c>
    </row>
    <row r="3" spans="1:18" s="5" customFormat="1">
      <c r="A3" s="5" t="s">
        <v>22</v>
      </c>
      <c r="B3" s="5">
        <v>471</v>
      </c>
      <c r="C3" s="5">
        <v>17218.491999999998</v>
      </c>
      <c r="D3" s="5">
        <v>36.557000000000002</v>
      </c>
      <c r="E3" s="5">
        <v>20.346</v>
      </c>
      <c r="F3" s="5">
        <v>9322.1129999999994</v>
      </c>
      <c r="H3" s="5">
        <v>1</v>
      </c>
      <c r="I3" s="5">
        <v>235.58600000000001</v>
      </c>
      <c r="J3" s="5">
        <v>26219.735000000001</v>
      </c>
      <c r="K3" s="5">
        <v>324873</v>
      </c>
      <c r="L3" s="5">
        <v>63</v>
      </c>
      <c r="M3" s="5">
        <v>255</v>
      </c>
      <c r="N3" s="11"/>
    </row>
    <row r="4" spans="1:18">
      <c r="A4" t="s">
        <v>23</v>
      </c>
      <c r="B4">
        <v>342</v>
      </c>
      <c r="C4">
        <v>15476.093999999999</v>
      </c>
      <c r="D4">
        <v>45.252000000000002</v>
      </c>
      <c r="E4">
        <v>18.286999999999999</v>
      </c>
      <c r="F4">
        <v>11539.192999999999</v>
      </c>
      <c r="H4">
        <v>1</v>
      </c>
      <c r="I4">
        <v>674.47400000000005</v>
      </c>
      <c r="J4">
        <v>63891.319000000003</v>
      </c>
      <c r="K4">
        <v>791639</v>
      </c>
      <c r="L4">
        <v>63</v>
      </c>
      <c r="M4">
        <v>255</v>
      </c>
      <c r="N4" s="10">
        <f>AVERAGE(I4/B4,I5/B5,I6/B6)</f>
        <v>1.8931242398641188</v>
      </c>
      <c r="O4" s="10">
        <f>AVERAGE(J4/B4,J5/B5,J6/B6)</f>
        <v>175.52706663145958</v>
      </c>
    </row>
    <row r="5" spans="1:18">
      <c r="A5" t="s">
        <v>24</v>
      </c>
      <c r="B5">
        <v>327</v>
      </c>
      <c r="C5">
        <v>14923.246999999999</v>
      </c>
      <c r="D5">
        <v>45.637</v>
      </c>
      <c r="E5">
        <v>17.634</v>
      </c>
      <c r="F5">
        <v>11637.394</v>
      </c>
      <c r="H5">
        <v>1</v>
      </c>
      <c r="I5">
        <v>649.697</v>
      </c>
      <c r="J5">
        <v>61457.661</v>
      </c>
      <c r="K5">
        <v>761485</v>
      </c>
      <c r="L5">
        <v>63</v>
      </c>
      <c r="M5">
        <v>255</v>
      </c>
      <c r="N5" s="10"/>
      <c r="O5" s="10"/>
    </row>
    <row r="6" spans="1:18">
      <c r="A6" t="s">
        <v>25</v>
      </c>
      <c r="B6">
        <v>332</v>
      </c>
      <c r="C6">
        <v>15668.582</v>
      </c>
      <c r="D6">
        <v>47.195</v>
      </c>
      <c r="E6">
        <v>18.515000000000001</v>
      </c>
      <c r="F6">
        <v>12034.603999999999</v>
      </c>
      <c r="H6">
        <v>1</v>
      </c>
      <c r="I6">
        <v>571.16800000000001</v>
      </c>
      <c r="J6">
        <v>50404.425999999999</v>
      </c>
      <c r="K6">
        <v>624531</v>
      </c>
      <c r="L6">
        <v>63</v>
      </c>
      <c r="M6">
        <v>255</v>
      </c>
      <c r="N6" s="10"/>
      <c r="O6" s="10"/>
    </row>
    <row r="7" spans="1:18">
      <c r="A7" t="s">
        <v>26</v>
      </c>
      <c r="B7">
        <v>317</v>
      </c>
      <c r="C7">
        <v>14665.628000000001</v>
      </c>
      <c r="D7">
        <v>46.264000000000003</v>
      </c>
      <c r="E7">
        <v>17.329999999999998</v>
      </c>
      <c r="F7">
        <v>11797.272000000001</v>
      </c>
      <c r="H7">
        <v>1</v>
      </c>
      <c r="I7">
        <v>165.61199999999999</v>
      </c>
      <c r="J7">
        <v>14185.741</v>
      </c>
      <c r="K7">
        <v>175767</v>
      </c>
      <c r="L7">
        <v>63</v>
      </c>
      <c r="M7">
        <v>255</v>
      </c>
      <c r="N7" s="10">
        <f t="shared" ref="N7" si="0">AVERAGE(I7/B7,I8/B8,I9/B9)</f>
        <v>0.50227207124082407</v>
      </c>
      <c r="O7" s="10">
        <f t="shared" ref="O7" si="1">AVERAGE(J7/B7,J8/B8,J9/B9)</f>
        <v>43.224093772503124</v>
      </c>
    </row>
    <row r="8" spans="1:18">
      <c r="A8" t="s">
        <v>27</v>
      </c>
      <c r="B8">
        <v>358</v>
      </c>
      <c r="C8">
        <v>10537.835999999999</v>
      </c>
      <c r="D8">
        <v>29.434999999999999</v>
      </c>
      <c r="E8">
        <v>12.452</v>
      </c>
      <c r="F8">
        <v>7506</v>
      </c>
      <c r="H8">
        <v>1</v>
      </c>
      <c r="I8">
        <v>168.27500000000001</v>
      </c>
      <c r="J8">
        <v>14573.944</v>
      </c>
      <c r="K8">
        <v>180577</v>
      </c>
      <c r="L8">
        <v>63</v>
      </c>
      <c r="M8">
        <v>255</v>
      </c>
      <c r="N8" s="10"/>
      <c r="O8" s="10"/>
    </row>
    <row r="9" spans="1:18">
      <c r="A9" t="s">
        <v>28</v>
      </c>
      <c r="B9">
        <v>354</v>
      </c>
      <c r="C9">
        <v>13587.778</v>
      </c>
      <c r="D9">
        <v>38.384</v>
      </c>
      <c r="E9">
        <v>16.056000000000001</v>
      </c>
      <c r="F9">
        <v>9787.8060000000005</v>
      </c>
      <c r="H9">
        <v>1</v>
      </c>
      <c r="I9">
        <v>182.07599999999999</v>
      </c>
      <c r="J9">
        <v>15651.391</v>
      </c>
      <c r="K9">
        <v>193927</v>
      </c>
      <c r="L9">
        <v>63</v>
      </c>
      <c r="M9">
        <v>255</v>
      </c>
      <c r="N9" s="10"/>
      <c r="O9" s="10"/>
      <c r="Q9" s="9"/>
      <c r="R9" s="9"/>
    </row>
    <row r="10" spans="1:18">
      <c r="A10" t="s">
        <v>29</v>
      </c>
      <c r="B10">
        <v>310</v>
      </c>
      <c r="C10">
        <v>11857.406000000001</v>
      </c>
      <c r="D10">
        <v>38.25</v>
      </c>
      <c r="E10">
        <v>14.010999999999999</v>
      </c>
      <c r="F10">
        <v>9753.6720000000005</v>
      </c>
      <c r="H10">
        <v>1</v>
      </c>
      <c r="I10">
        <v>495.70600000000002</v>
      </c>
      <c r="J10">
        <v>49557.722000000002</v>
      </c>
      <c r="K10">
        <v>614040</v>
      </c>
      <c r="L10">
        <v>63</v>
      </c>
      <c r="M10">
        <v>255</v>
      </c>
      <c r="N10" s="10">
        <f t="shared" ref="N10" si="2">AVERAGE(I10/B10,I11/B11,I12/B12)</f>
        <v>1.3760183705843063</v>
      </c>
      <c r="O10" s="10">
        <f t="shared" ref="O10" si="3">AVERAGE(J10/B10,J11/B11,J12/B12)</f>
        <v>136.28132564149871</v>
      </c>
      <c r="Q10" s="9"/>
      <c r="R10" s="9"/>
    </row>
    <row r="11" spans="1:18">
      <c r="A11" t="s">
        <v>30</v>
      </c>
      <c r="B11">
        <v>326</v>
      </c>
      <c r="C11">
        <v>15391.754999999999</v>
      </c>
      <c r="D11">
        <v>47.213999999999999</v>
      </c>
      <c r="E11">
        <v>18.187999999999999</v>
      </c>
      <c r="F11">
        <v>12039.563</v>
      </c>
      <c r="H11">
        <v>1</v>
      </c>
      <c r="I11">
        <v>399.09899999999999</v>
      </c>
      <c r="J11">
        <v>39418.421000000002</v>
      </c>
      <c r="K11">
        <v>488410</v>
      </c>
      <c r="L11">
        <v>63</v>
      </c>
      <c r="M11">
        <v>255</v>
      </c>
      <c r="N11" s="10"/>
      <c r="O11" s="10"/>
      <c r="Q11" s="9"/>
      <c r="R11" s="9"/>
    </row>
    <row r="12" spans="1:18">
      <c r="A12" t="s">
        <v>31</v>
      </c>
      <c r="B12">
        <v>384</v>
      </c>
      <c r="C12">
        <v>17979.080999999998</v>
      </c>
      <c r="D12">
        <v>46.820999999999998</v>
      </c>
      <c r="E12">
        <v>21.245000000000001</v>
      </c>
      <c r="F12">
        <v>11939.233</v>
      </c>
      <c r="H12">
        <v>1</v>
      </c>
      <c r="I12">
        <v>501.03300000000002</v>
      </c>
      <c r="J12">
        <v>49176.942999999999</v>
      </c>
      <c r="K12">
        <v>609322</v>
      </c>
      <c r="L12">
        <v>63</v>
      </c>
      <c r="M12">
        <v>255</v>
      </c>
      <c r="N12" s="10"/>
      <c r="O12" s="10"/>
      <c r="Q12" s="9"/>
      <c r="R12" s="9"/>
    </row>
    <row r="13" spans="1:18">
      <c r="A13" t="s">
        <v>32</v>
      </c>
      <c r="B13">
        <v>358</v>
      </c>
      <c r="C13">
        <v>12681.35</v>
      </c>
      <c r="D13">
        <v>35.423000000000002</v>
      </c>
      <c r="E13">
        <v>14.984999999999999</v>
      </c>
      <c r="F13">
        <v>9032.8050000000003</v>
      </c>
      <c r="H13">
        <v>1</v>
      </c>
      <c r="I13">
        <v>255.35900000000001</v>
      </c>
      <c r="J13">
        <v>23616.670999999998</v>
      </c>
      <c r="K13">
        <v>292620</v>
      </c>
      <c r="L13">
        <v>63</v>
      </c>
      <c r="M13">
        <v>255</v>
      </c>
      <c r="N13" s="10">
        <f t="shared" ref="N13" si="4">AVERAGE(I13/B13,I14/B14,I15/B15)</f>
        <v>0.59728749404052328</v>
      </c>
      <c r="O13" s="10">
        <f t="shared" ref="O13" si="5">AVERAGE(J13/B13,J14/B14,J15/B15)</f>
        <v>54.923152659779483</v>
      </c>
    </row>
    <row r="14" spans="1:18">
      <c r="A14" t="s">
        <v>33</v>
      </c>
      <c r="B14">
        <v>374</v>
      </c>
      <c r="C14">
        <v>12368.366</v>
      </c>
      <c r="D14">
        <v>33.07</v>
      </c>
      <c r="E14">
        <v>14.615</v>
      </c>
      <c r="F14">
        <v>8432.9770000000008</v>
      </c>
      <c r="H14">
        <v>1</v>
      </c>
      <c r="I14">
        <v>220.816</v>
      </c>
      <c r="J14">
        <v>19977.401999999998</v>
      </c>
      <c r="K14">
        <v>247528</v>
      </c>
      <c r="L14">
        <v>63</v>
      </c>
      <c r="M14">
        <v>255</v>
      </c>
      <c r="N14" s="10"/>
      <c r="O14" s="10"/>
    </row>
    <row r="15" spans="1:18">
      <c r="A15" t="s">
        <v>34</v>
      </c>
      <c r="B15">
        <v>434</v>
      </c>
      <c r="C15">
        <v>13448.96</v>
      </c>
      <c r="D15">
        <v>30.988</v>
      </c>
      <c r="E15">
        <v>15.891999999999999</v>
      </c>
      <c r="F15">
        <v>7902.0389999999998</v>
      </c>
      <c r="H15">
        <v>1</v>
      </c>
      <c r="I15">
        <v>211.858</v>
      </c>
      <c r="J15">
        <v>19697.346000000001</v>
      </c>
      <c r="K15">
        <v>244058</v>
      </c>
      <c r="L15">
        <v>63</v>
      </c>
      <c r="M15">
        <v>255</v>
      </c>
      <c r="N15" s="10"/>
      <c r="O15" s="10"/>
    </row>
    <row r="16" spans="1:18">
      <c r="A16" t="s">
        <v>35</v>
      </c>
      <c r="B16">
        <v>305</v>
      </c>
      <c r="C16">
        <v>10919.099</v>
      </c>
      <c r="D16">
        <v>35.799999999999997</v>
      </c>
      <c r="E16">
        <v>12.901999999999999</v>
      </c>
      <c r="F16">
        <v>9129.0820000000003</v>
      </c>
      <c r="H16">
        <v>1</v>
      </c>
      <c r="I16">
        <v>434.04599999999999</v>
      </c>
      <c r="J16">
        <v>42597.978999999999</v>
      </c>
      <c r="K16">
        <v>527806</v>
      </c>
      <c r="L16">
        <v>63</v>
      </c>
      <c r="M16">
        <v>255</v>
      </c>
      <c r="N16" s="10">
        <f t="shared" ref="N16" si="6">AVERAGE(I16/B16,I17/B17,I18/B18)</f>
        <v>1.3861855800696052</v>
      </c>
      <c r="O16" s="10">
        <f t="shared" ref="O16" si="7">AVERAGE(J16/B16,J17/B17,J18/B18)</f>
        <v>138.30140665375347</v>
      </c>
    </row>
    <row r="17" spans="1:15">
      <c r="A17" t="s">
        <v>36</v>
      </c>
      <c r="B17">
        <v>300</v>
      </c>
      <c r="C17">
        <v>13250.097</v>
      </c>
      <c r="D17">
        <v>44.167000000000002</v>
      </c>
      <c r="E17">
        <v>15.657</v>
      </c>
      <c r="F17">
        <v>11262.582</v>
      </c>
      <c r="H17">
        <v>1</v>
      </c>
      <c r="I17">
        <v>418.30799999999999</v>
      </c>
      <c r="J17">
        <v>41659.188000000002</v>
      </c>
      <c r="K17">
        <v>516174</v>
      </c>
      <c r="L17">
        <v>63</v>
      </c>
      <c r="M17">
        <v>255</v>
      </c>
      <c r="N17" s="10"/>
      <c r="O17" s="10"/>
    </row>
    <row r="18" spans="1:15">
      <c r="A18" t="s">
        <v>37</v>
      </c>
      <c r="B18">
        <v>347</v>
      </c>
      <c r="C18">
        <v>15124.934999999999</v>
      </c>
      <c r="D18">
        <v>43.588000000000001</v>
      </c>
      <c r="E18">
        <v>17.872</v>
      </c>
      <c r="F18">
        <v>11114.866</v>
      </c>
      <c r="H18">
        <v>1</v>
      </c>
      <c r="I18">
        <v>465.36</v>
      </c>
      <c r="J18">
        <v>47322.04</v>
      </c>
      <c r="K18">
        <v>586339</v>
      </c>
      <c r="L18">
        <v>63</v>
      </c>
      <c r="M18">
        <v>255</v>
      </c>
      <c r="N18" s="10"/>
      <c r="O18" s="10"/>
    </row>
    <row r="19" spans="1:15">
      <c r="M19" s="2" t="s">
        <v>79</v>
      </c>
      <c r="N19" s="3">
        <f>AVERAGE(N4:N18,N2)*0.2838</f>
        <v>0.29940670358816407</v>
      </c>
      <c r="O19" s="3">
        <f>AVERAGE(O4:O18,O2)</f>
        <v>102.19334053930868</v>
      </c>
    </row>
    <row r="20" spans="1:15" ht="17" customHeight="1">
      <c r="A20" t="s">
        <v>38</v>
      </c>
      <c r="B20">
        <v>363</v>
      </c>
      <c r="C20">
        <v>14919.615</v>
      </c>
      <c r="D20">
        <v>41.100999999999999</v>
      </c>
      <c r="E20">
        <v>17.63</v>
      </c>
      <c r="F20">
        <v>10480.721</v>
      </c>
      <c r="H20">
        <v>1</v>
      </c>
      <c r="I20">
        <v>60.530999999999999</v>
      </c>
      <c r="J20">
        <v>5211.2120000000004</v>
      </c>
      <c r="K20">
        <v>64569</v>
      </c>
      <c r="L20">
        <v>63</v>
      </c>
      <c r="M20">
        <v>255</v>
      </c>
      <c r="N20" s="10">
        <f>AVERAGE(I20/B20,I21/B21,I22/B22)</f>
        <v>0.42921143128364475</v>
      </c>
      <c r="O20" s="10">
        <f>AVERAGE(J20/B20,J21/B21,J22/B22)</f>
        <v>33.370056806561017</v>
      </c>
    </row>
    <row r="21" spans="1:15">
      <c r="A21" t="s">
        <v>39</v>
      </c>
      <c r="B21">
        <v>381</v>
      </c>
      <c r="C21">
        <v>17694.828000000001</v>
      </c>
      <c r="D21">
        <v>46.442999999999998</v>
      </c>
      <c r="E21">
        <v>20.908999999999999</v>
      </c>
      <c r="F21">
        <v>11842.995000000001</v>
      </c>
      <c r="H21">
        <v>1</v>
      </c>
      <c r="I21">
        <v>282.154</v>
      </c>
      <c r="J21">
        <v>20037.044999999998</v>
      </c>
      <c r="K21">
        <v>248267</v>
      </c>
      <c r="L21">
        <v>63</v>
      </c>
      <c r="M21">
        <v>255</v>
      </c>
      <c r="N21" s="10"/>
      <c r="O21" s="10"/>
    </row>
    <row r="22" spans="1:15">
      <c r="A22" t="s">
        <v>40</v>
      </c>
      <c r="B22">
        <v>365</v>
      </c>
      <c r="C22">
        <v>17740.025000000001</v>
      </c>
      <c r="D22">
        <v>48.603000000000002</v>
      </c>
      <c r="E22">
        <v>20.962</v>
      </c>
      <c r="F22">
        <v>12393.716</v>
      </c>
      <c r="H22">
        <v>1</v>
      </c>
      <c r="I22">
        <v>138.81700000000001</v>
      </c>
      <c r="J22">
        <v>12104.694</v>
      </c>
      <c r="K22">
        <v>149982</v>
      </c>
      <c r="L22">
        <v>63</v>
      </c>
      <c r="M22">
        <v>255</v>
      </c>
      <c r="N22" s="10"/>
      <c r="O22" s="10"/>
    </row>
    <row r="23" spans="1:15">
      <c r="A23" t="s">
        <v>41</v>
      </c>
      <c r="B23">
        <v>338</v>
      </c>
      <c r="C23">
        <v>13278.829</v>
      </c>
      <c r="D23">
        <v>39.286000000000001</v>
      </c>
      <c r="E23">
        <v>15.691000000000001</v>
      </c>
      <c r="F23">
        <v>10018.050999999999</v>
      </c>
      <c r="H23">
        <v>1</v>
      </c>
      <c r="I23">
        <v>63.84</v>
      </c>
      <c r="J23">
        <v>5438.8879999999999</v>
      </c>
      <c r="K23">
        <v>67390</v>
      </c>
      <c r="L23">
        <v>63</v>
      </c>
      <c r="M23">
        <v>255</v>
      </c>
      <c r="N23" s="10">
        <f t="shared" ref="N23" si="8">AVERAGE(I23/B23,I24/B24,I25/B25)</f>
        <v>0.29194109807842922</v>
      </c>
      <c r="O23" s="10">
        <f t="shared" ref="O23" si="9">AVERAGE(J23/B23,J24/B24,J25/B25)</f>
        <v>25.588384225025493</v>
      </c>
    </row>
    <row r="24" spans="1:15">
      <c r="A24" t="s">
        <v>42</v>
      </c>
      <c r="B24">
        <v>281</v>
      </c>
      <c r="C24">
        <v>14106.324000000001</v>
      </c>
      <c r="D24">
        <v>50.2</v>
      </c>
      <c r="E24">
        <v>16.669</v>
      </c>
      <c r="F24">
        <v>12801.112999999999</v>
      </c>
      <c r="H24">
        <v>1</v>
      </c>
      <c r="I24">
        <v>99.028000000000006</v>
      </c>
      <c r="J24">
        <v>8875.42</v>
      </c>
      <c r="K24">
        <v>109970</v>
      </c>
      <c r="L24">
        <v>63</v>
      </c>
      <c r="M24">
        <v>255</v>
      </c>
      <c r="N24" s="10"/>
      <c r="O24" s="10"/>
    </row>
    <row r="25" spans="1:15">
      <c r="A25" t="s">
        <v>43</v>
      </c>
      <c r="B25">
        <v>331</v>
      </c>
      <c r="C25">
        <v>16293.744000000001</v>
      </c>
      <c r="D25">
        <v>49.225999999999999</v>
      </c>
      <c r="E25">
        <v>19.253</v>
      </c>
      <c r="F25">
        <v>12552.582</v>
      </c>
      <c r="H25">
        <v>1</v>
      </c>
      <c r="I25">
        <v>110.73099999999999</v>
      </c>
      <c r="J25">
        <v>9628.3410000000003</v>
      </c>
      <c r="K25">
        <v>119299</v>
      </c>
      <c r="L25">
        <v>63</v>
      </c>
      <c r="M25">
        <v>255</v>
      </c>
      <c r="N25" s="10"/>
      <c r="O25" s="10"/>
    </row>
    <row r="26" spans="1:15">
      <c r="A26" t="s">
        <v>44</v>
      </c>
      <c r="B26">
        <v>305</v>
      </c>
      <c r="C26">
        <v>13224.513000000001</v>
      </c>
      <c r="D26">
        <v>43.359000000000002</v>
      </c>
      <c r="E26">
        <v>15.627000000000001</v>
      </c>
      <c r="F26">
        <v>11056.56</v>
      </c>
      <c r="H26">
        <v>1</v>
      </c>
      <c r="I26">
        <v>104.355</v>
      </c>
      <c r="J26">
        <v>9110.7630000000008</v>
      </c>
      <c r="K26">
        <v>112886</v>
      </c>
      <c r="L26">
        <v>63</v>
      </c>
      <c r="M26">
        <v>255</v>
      </c>
      <c r="N26" s="10">
        <f t="shared" ref="N26" si="10">AVERAGE(I26/B26,I27/B27,I28/B28)</f>
        <v>0.47274317370793112</v>
      </c>
      <c r="O26" s="10">
        <f t="shared" ref="O26" si="11">AVERAGE(J26/B26,J27/B27,J28/B28)</f>
        <v>43.374669054983144</v>
      </c>
    </row>
    <row r="27" spans="1:15">
      <c r="A27" t="s">
        <v>45</v>
      </c>
      <c r="B27">
        <v>321</v>
      </c>
      <c r="C27">
        <v>17488.62</v>
      </c>
      <c r="D27">
        <v>54.481999999999999</v>
      </c>
      <c r="E27">
        <v>20.664999999999999</v>
      </c>
      <c r="F27">
        <v>13892.829</v>
      </c>
      <c r="H27">
        <v>1</v>
      </c>
      <c r="I27">
        <v>114.20099999999999</v>
      </c>
      <c r="J27">
        <v>10219.040999999999</v>
      </c>
      <c r="K27">
        <v>126618</v>
      </c>
      <c r="L27">
        <v>63</v>
      </c>
      <c r="M27">
        <v>255</v>
      </c>
      <c r="N27" s="10"/>
      <c r="O27" s="10"/>
    </row>
    <row r="28" spans="1:15">
      <c r="A28" t="s">
        <v>46</v>
      </c>
      <c r="B28">
        <v>320</v>
      </c>
      <c r="C28">
        <v>14331.902</v>
      </c>
      <c r="D28">
        <v>44.786999999999999</v>
      </c>
      <c r="E28">
        <v>16.934999999999999</v>
      </c>
      <c r="F28">
        <v>11420.735000000001</v>
      </c>
      <c r="H28">
        <v>1</v>
      </c>
      <c r="I28">
        <v>230.501</v>
      </c>
      <c r="J28">
        <v>21893.643</v>
      </c>
      <c r="K28">
        <v>271271</v>
      </c>
      <c r="L28">
        <v>63</v>
      </c>
      <c r="M28">
        <v>255</v>
      </c>
      <c r="N28" s="10"/>
      <c r="O28" s="10"/>
    </row>
    <row r="29" spans="1:15">
      <c r="M29" t="s">
        <v>79</v>
      </c>
      <c r="N29" s="3">
        <f>AVERAGE(N20:N28)*0.2838</f>
        <v>0.11294253351042248</v>
      </c>
      <c r="O29" s="3">
        <f>AVERAGE(O20:O28)</f>
        <v>34.111036695523218</v>
      </c>
    </row>
    <row r="30" spans="1:15" ht="17" customHeight="1">
      <c r="A30" t="s">
        <v>47</v>
      </c>
      <c r="B30">
        <v>341</v>
      </c>
      <c r="C30">
        <v>15552.767</v>
      </c>
      <c r="D30">
        <v>45.609000000000002</v>
      </c>
      <c r="E30">
        <v>18.378</v>
      </c>
      <c r="F30">
        <v>11630.368</v>
      </c>
      <c r="H30">
        <v>1</v>
      </c>
      <c r="I30">
        <v>610.95699999999999</v>
      </c>
      <c r="J30">
        <v>64404.216</v>
      </c>
      <c r="K30">
        <v>797994</v>
      </c>
      <c r="L30">
        <v>63</v>
      </c>
      <c r="M30">
        <v>255</v>
      </c>
      <c r="N30" s="10">
        <f>AVERAGE(I30/B30,I31/B31,I32/B32)</f>
        <v>2.6352321531477463</v>
      </c>
      <c r="O30" s="10">
        <f>AVERAGE(J30/B30,J31/B31,J32/B32)</f>
        <v>274.6171787337596</v>
      </c>
    </row>
    <row r="31" spans="1:15">
      <c r="A31" t="s">
        <v>48</v>
      </c>
      <c r="B31">
        <v>402</v>
      </c>
      <c r="C31">
        <v>17383.62</v>
      </c>
      <c r="D31">
        <v>43.243000000000002</v>
      </c>
      <c r="E31">
        <v>20.541</v>
      </c>
      <c r="F31">
        <v>11026.923000000001</v>
      </c>
      <c r="H31">
        <v>1</v>
      </c>
      <c r="I31">
        <v>1158.8810000000001</v>
      </c>
      <c r="J31">
        <v>116306.899</v>
      </c>
      <c r="K31">
        <v>1441089</v>
      </c>
      <c r="L31">
        <v>63</v>
      </c>
      <c r="M31">
        <v>255</v>
      </c>
      <c r="N31" s="10"/>
      <c r="O31" s="10"/>
    </row>
    <row r="32" spans="1:15">
      <c r="A32" t="s">
        <v>49</v>
      </c>
      <c r="B32">
        <v>412</v>
      </c>
      <c r="C32">
        <v>18506.828000000001</v>
      </c>
      <c r="D32">
        <v>44.918999999999997</v>
      </c>
      <c r="E32">
        <v>21.867999999999999</v>
      </c>
      <c r="F32">
        <v>11454.468999999999</v>
      </c>
      <c r="H32">
        <v>1</v>
      </c>
      <c r="I32">
        <v>1331.2729999999999</v>
      </c>
      <c r="J32">
        <v>142412.83600000001</v>
      </c>
      <c r="K32">
        <v>1764552</v>
      </c>
      <c r="L32">
        <v>63</v>
      </c>
      <c r="M32">
        <v>255</v>
      </c>
      <c r="N32" s="10"/>
      <c r="O32" s="10"/>
    </row>
    <row r="33" spans="1:15">
      <c r="A33" t="s">
        <v>50</v>
      </c>
      <c r="B33">
        <v>301</v>
      </c>
      <c r="C33">
        <v>15423.312</v>
      </c>
      <c r="D33">
        <v>51.24</v>
      </c>
      <c r="E33">
        <v>18.225000000000001</v>
      </c>
      <c r="F33">
        <v>13066.261</v>
      </c>
      <c r="H33">
        <v>1</v>
      </c>
      <c r="I33">
        <v>334.452</v>
      </c>
      <c r="J33">
        <v>35244.786</v>
      </c>
      <c r="K33">
        <v>436697</v>
      </c>
      <c r="L33">
        <v>63</v>
      </c>
      <c r="M33">
        <v>255</v>
      </c>
      <c r="N33" s="10">
        <f t="shared" ref="N33" si="12">AVERAGE(I33/B33,I34/B34,I35/B35)</f>
        <v>1.347331029488877</v>
      </c>
      <c r="O33" s="10">
        <f t="shared" ref="O33" si="13">AVERAGE(J33/B33,J34/B34,J35/B35)</f>
        <v>143.63568026271855</v>
      </c>
    </row>
    <row r="34" spans="1:15">
      <c r="A34" t="s">
        <v>51</v>
      </c>
      <c r="B34">
        <v>302</v>
      </c>
      <c r="C34">
        <v>15818.779</v>
      </c>
      <c r="D34">
        <v>52.38</v>
      </c>
      <c r="E34">
        <v>18.692</v>
      </c>
      <c r="F34">
        <v>13356.915999999999</v>
      </c>
      <c r="H34">
        <v>1</v>
      </c>
      <c r="I34">
        <v>396.59699999999998</v>
      </c>
      <c r="J34">
        <v>41887.106</v>
      </c>
      <c r="K34">
        <v>518998</v>
      </c>
      <c r="L34">
        <v>63</v>
      </c>
      <c r="M34">
        <v>255</v>
      </c>
      <c r="N34" s="10"/>
      <c r="O34" s="10"/>
    </row>
    <row r="35" spans="1:15">
      <c r="A35" t="s">
        <v>52</v>
      </c>
      <c r="B35">
        <v>349</v>
      </c>
      <c r="C35">
        <v>18433.222000000002</v>
      </c>
      <c r="D35">
        <v>52.817</v>
      </c>
      <c r="E35">
        <v>21.780999999999999</v>
      </c>
      <c r="F35">
        <v>13468.4</v>
      </c>
      <c r="H35">
        <v>1</v>
      </c>
      <c r="I35">
        <v>564.54999999999995</v>
      </c>
      <c r="J35">
        <v>61115.38</v>
      </c>
      <c r="K35">
        <v>757244</v>
      </c>
      <c r="L35">
        <v>63</v>
      </c>
      <c r="M35">
        <v>255</v>
      </c>
      <c r="N35" s="10"/>
      <c r="O35" s="10"/>
    </row>
    <row r="36" spans="1:15">
      <c r="A36" t="s">
        <v>53</v>
      </c>
      <c r="B36">
        <v>349</v>
      </c>
      <c r="C36">
        <v>13233.228999999999</v>
      </c>
      <c r="D36">
        <v>37.917999999999999</v>
      </c>
      <c r="E36">
        <v>15.637</v>
      </c>
      <c r="F36">
        <v>9668.9779999999992</v>
      </c>
      <c r="H36">
        <v>1</v>
      </c>
      <c r="I36">
        <v>626.45299999999997</v>
      </c>
      <c r="J36">
        <v>64390.98</v>
      </c>
      <c r="K36">
        <v>797830</v>
      </c>
      <c r="L36">
        <v>63</v>
      </c>
      <c r="M36">
        <v>255</v>
      </c>
      <c r="N36" s="10">
        <f t="shared" ref="N36" si="14">AVERAGE(I36/B36,I37/B37,I38/B38)</f>
        <v>2.3958547383373312</v>
      </c>
      <c r="O36" s="10">
        <f t="shared" ref="O36" si="15">AVERAGE(J36/B36,J37/B37,J38/B38)</f>
        <v>261.23987883957523</v>
      </c>
    </row>
    <row r="37" spans="1:15">
      <c r="A37" t="s">
        <v>54</v>
      </c>
      <c r="B37">
        <v>410</v>
      </c>
      <c r="C37">
        <v>17036.011999999999</v>
      </c>
      <c r="D37">
        <v>41.551000000000002</v>
      </c>
      <c r="E37">
        <v>20.13</v>
      </c>
      <c r="F37">
        <v>10595.567999999999</v>
      </c>
      <c r="H37">
        <v>1</v>
      </c>
      <c r="I37">
        <v>985.52099999999996</v>
      </c>
      <c r="J37">
        <v>107233.423</v>
      </c>
      <c r="K37">
        <v>1328665</v>
      </c>
      <c r="L37">
        <v>63</v>
      </c>
      <c r="M37">
        <v>255</v>
      </c>
      <c r="N37" s="10"/>
      <c r="O37" s="10"/>
    </row>
    <row r="38" spans="1:15">
      <c r="A38" t="s">
        <v>55</v>
      </c>
      <c r="B38">
        <v>422</v>
      </c>
      <c r="C38">
        <v>18816.583999999999</v>
      </c>
      <c r="D38">
        <v>44.588999999999999</v>
      </c>
      <c r="E38">
        <v>22.234000000000002</v>
      </c>
      <c r="F38">
        <v>11370.210999999999</v>
      </c>
      <c r="H38">
        <v>1</v>
      </c>
      <c r="I38">
        <v>1261.299</v>
      </c>
      <c r="J38">
        <v>142498.144</v>
      </c>
      <c r="K38">
        <v>1765609</v>
      </c>
      <c r="L38">
        <v>63</v>
      </c>
      <c r="M38">
        <v>255</v>
      </c>
      <c r="N38" s="10"/>
      <c r="O38" s="10"/>
    </row>
    <row r="39" spans="1:15">
      <c r="M39" t="s">
        <v>79</v>
      </c>
      <c r="N39" s="3">
        <f>AVERAGE(N30:N38)*0.2838</f>
        <v>0.603398335324136</v>
      </c>
      <c r="O39" s="3">
        <f>AVERAGE(O30:O38)</f>
        <v>226.49757927868447</v>
      </c>
    </row>
    <row r="41" spans="1:15">
      <c r="G41" s="7"/>
    </row>
    <row r="42" spans="1:15">
      <c r="M42" s="3" t="s">
        <v>80</v>
      </c>
      <c r="N42" s="8">
        <f>AVERAGE(N19,N29,N39)</f>
        <v>0.3385825241409075</v>
      </c>
      <c r="O42" s="8">
        <f>AVERAGE(O19,O29,O39)</f>
        <v>120.93398550450546</v>
      </c>
    </row>
  </sheetData>
  <mergeCells count="23">
    <mergeCell ref="N23:N25"/>
    <mergeCell ref="N4:N6"/>
    <mergeCell ref="O4:O6"/>
    <mergeCell ref="N7:N9"/>
    <mergeCell ref="O7:O9"/>
    <mergeCell ref="N10:N12"/>
    <mergeCell ref="O10:O12"/>
    <mergeCell ref="N36:N38"/>
    <mergeCell ref="O30:O32"/>
    <mergeCell ref="O33:O35"/>
    <mergeCell ref="O36:O38"/>
    <mergeCell ref="N2:N3"/>
    <mergeCell ref="N26:N28"/>
    <mergeCell ref="O20:O22"/>
    <mergeCell ref="O23:O25"/>
    <mergeCell ref="O26:O28"/>
    <mergeCell ref="N30:N32"/>
    <mergeCell ref="N33:N35"/>
    <mergeCell ref="N13:N15"/>
    <mergeCell ref="O13:O15"/>
    <mergeCell ref="N16:N18"/>
    <mergeCell ref="O16:O18"/>
    <mergeCell ref="N20:N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NC</vt:lpstr>
      <vt:lpstr>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玲钰</dc:creator>
  <cp:lastModifiedBy>徐 玲钰</cp:lastModifiedBy>
  <dcterms:created xsi:type="dcterms:W3CDTF">2021-12-17T06:00:18Z</dcterms:created>
  <dcterms:modified xsi:type="dcterms:W3CDTF">2022-01-24T09:58:00Z</dcterms:modified>
</cp:coreProperties>
</file>