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20" firstSheet="1" activeTab="5"/>
  </bookViews>
  <sheets>
    <sheet name="丰水期" sheetId="1" r:id="rId1"/>
    <sheet name="枯水期" sheetId="2" r:id="rId2"/>
    <sheet name="平水期" sheetId="3" r:id="rId3"/>
    <sheet name="汇总" sheetId="4" r:id="rId4"/>
    <sheet name="Sheet4" sheetId="5" r:id="rId5"/>
    <sheet name="class" sheetId="6" r:id="rId6"/>
    <sheet name="family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<sst xmlns="http://schemas.openxmlformats.org/spreadsheetml/2006/main" count="493" uniqueCount="115">
  <si>
    <t>Taxon</t>
  </si>
  <si>
    <t>A</t>
  </si>
  <si>
    <t>A1</t>
  </si>
  <si>
    <t>A2</t>
  </si>
  <si>
    <t>D</t>
  </si>
  <si>
    <t>D1</t>
  </si>
  <si>
    <t>D2</t>
  </si>
  <si>
    <t>F</t>
  </si>
  <si>
    <t>F1</t>
  </si>
  <si>
    <t>F2</t>
  </si>
  <si>
    <t>Gammaproteobacteria</t>
  </si>
  <si>
    <t>Bacilli</t>
  </si>
  <si>
    <t>Actinobacteria</t>
  </si>
  <si>
    <t>Alphaproteobacteria</t>
  </si>
  <si>
    <t>Bacteroidia</t>
  </si>
  <si>
    <t>Acidimicrobiia</t>
  </si>
  <si>
    <t>Oxyphotobacteria</t>
  </si>
  <si>
    <t>Ignavibacteria</t>
  </si>
  <si>
    <t>Holophagae</t>
  </si>
  <si>
    <t>SL56_marine_group</t>
  </si>
  <si>
    <t>Deltaproteobacteria</t>
  </si>
  <si>
    <t>Clostridia</t>
  </si>
  <si>
    <t>Gemmatimonadetes</t>
  </si>
  <si>
    <t>Saccharimonadia</t>
  </si>
  <si>
    <t>Sericytochromatia</t>
  </si>
  <si>
    <t>Subgroup_6</t>
  </si>
  <si>
    <t>Chloroflexia</t>
  </si>
  <si>
    <t>p__WS2_Unclassified</t>
  </si>
  <si>
    <t>Negativicutes</t>
  </si>
  <si>
    <t>B</t>
  </si>
  <si>
    <t>C</t>
  </si>
  <si>
    <t>E</t>
  </si>
  <si>
    <t>B1</t>
  </si>
  <si>
    <t>E1</t>
  </si>
  <si>
    <t>B2</t>
  </si>
  <si>
    <t>C2</t>
  </si>
  <si>
    <t>Verrucomicrobiae</t>
  </si>
  <si>
    <t>Blastocatellia__[Subgroup_4]</t>
  </si>
  <si>
    <t>Armatimonadia</t>
  </si>
  <si>
    <t>Spirochaetia</t>
  </si>
  <si>
    <t>Thermoleophilia</t>
  </si>
  <si>
    <t>Campylobacteria</t>
  </si>
  <si>
    <t>Gracilibacteria</t>
  </si>
  <si>
    <t>Unclassified_Unclassified</t>
  </si>
  <si>
    <t>p__Margulisbacteria_Unclassified</t>
  </si>
  <si>
    <t>Fusobacteriia</t>
  </si>
  <si>
    <t>Fibrobacteria</t>
  </si>
  <si>
    <t>Nitrospira</t>
  </si>
  <si>
    <t>Dadabacteriia</t>
  </si>
  <si>
    <t>Deinococci</t>
  </si>
  <si>
    <t>V2072-189E03</t>
  </si>
  <si>
    <t>Elusimicrobia</t>
  </si>
  <si>
    <t>KD4-96</t>
  </si>
  <si>
    <t>Babeliae</t>
  </si>
  <si>
    <t>Leptospirae</t>
  </si>
  <si>
    <t>Subgroup_22</t>
  </si>
  <si>
    <t>PAUC43f_marine_benthic_group</t>
  </si>
  <si>
    <t>NC10</t>
  </si>
  <si>
    <t>p__Bacteroidetes_Unclassified</t>
  </si>
  <si>
    <t>C1</t>
  </si>
  <si>
    <t>E2</t>
  </si>
  <si>
    <t>Erysipelotrichia</t>
  </si>
  <si>
    <t>Coriobacteriia</t>
  </si>
  <si>
    <t>p__Proteobacteria_Unclassified</t>
  </si>
  <si>
    <t>Nitriliruptoria</t>
  </si>
  <si>
    <t>Anaerolineae</t>
  </si>
  <si>
    <t>Subgroup_5</t>
  </si>
  <si>
    <t>Dehalococcoidia</t>
  </si>
  <si>
    <t>p__Chloroflexi_Unclassified</t>
  </si>
  <si>
    <t>Fimbriimonadia</t>
  </si>
  <si>
    <t>p__Zixibacteria_Unclassified</t>
  </si>
  <si>
    <t>Melainabacteria</t>
  </si>
  <si>
    <t>Thermodesulfovibrionia</t>
  </si>
  <si>
    <t>Subgroup_9</t>
  </si>
  <si>
    <t>p__Ambiguous_taxa_Unclassified</t>
  </si>
  <si>
    <t>Planctomycetacia</t>
  </si>
  <si>
    <t>Bathyarchaeia</t>
  </si>
  <si>
    <t>TK10</t>
  </si>
  <si>
    <t>丰水期</t>
  </si>
  <si>
    <t>枯水期</t>
  </si>
  <si>
    <t>平水期</t>
  </si>
  <si>
    <t>自然水体</t>
  </si>
  <si>
    <t>微塑料</t>
  </si>
  <si>
    <t>自然基质</t>
  </si>
  <si>
    <t>Others</t>
  </si>
  <si>
    <t>Wet period</t>
  </si>
  <si>
    <t>Natural water</t>
  </si>
  <si>
    <t>Microplastic</t>
  </si>
  <si>
    <t>Natural substrate</t>
  </si>
  <si>
    <t>Dry period</t>
  </si>
  <si>
    <t>Normal period</t>
  </si>
  <si>
    <t>Enterobacteriaceae</t>
  </si>
  <si>
    <t>Burkholderiaceae</t>
  </si>
  <si>
    <t>Bacillaceae</t>
  </si>
  <si>
    <t>Sporichthyaceae</t>
  </si>
  <si>
    <t>Aeromonadaceae</t>
  </si>
  <si>
    <t>Ilumatobacteraceae</t>
  </si>
  <si>
    <t>Moraxellaceae</t>
  </si>
  <si>
    <t>Flavobacteriaceae</t>
  </si>
  <si>
    <t>Pseudomonadaceae</t>
  </si>
  <si>
    <t>Xanthomonadaceae</t>
  </si>
  <si>
    <t>Methylophilaceae</t>
  </si>
  <si>
    <t>Rhodobacteraceae</t>
  </si>
  <si>
    <t>Sphingomonadaceae</t>
  </si>
  <si>
    <t>Chitinophagaceae</t>
  </si>
  <si>
    <t>Rhizobiaceae</t>
  </si>
  <si>
    <t>Clostridiaceae_1</t>
  </si>
  <si>
    <t>Chromobacteriaceae</t>
  </si>
  <si>
    <t>Rhodocyclaceae</t>
  </si>
  <si>
    <t>Phormidiaceae</t>
  </si>
  <si>
    <t>Family_XII</t>
  </si>
  <si>
    <t>Weeksellaceae</t>
  </si>
  <si>
    <t>Methylomonaceae</t>
  </si>
  <si>
    <t>Beijerinckiaceae</t>
  </si>
  <si>
    <t>表层水体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</si>
</sst>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1" fillId="0" borderId="0" xfId="0" applyNumberFormat="1" applyFo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C3" sqref="C3"/>
    </sheetView>
  </sheetViews>
  <sheetFormatPr defaultColWidth="9" defaultRowHeight="14"/>
  <cols>
    <col min="1" max="1" width="21.6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11225</v>
      </c>
      <c r="C2">
        <v>15477</v>
      </c>
      <c r="D2">
        <v>20877</v>
      </c>
      <c r="E2">
        <v>14981</v>
      </c>
      <c r="F2">
        <v>17726</v>
      </c>
      <c r="G2">
        <v>17064</v>
      </c>
      <c r="H2">
        <v>9918</v>
      </c>
      <c r="I2">
        <v>8312</v>
      </c>
      <c r="J2">
        <v>23899</v>
      </c>
    </row>
    <row r="3" spans="1:10">
      <c r="A3" t="s">
        <v>11</v>
      </c>
      <c r="B3">
        <v>1</v>
      </c>
      <c r="C3">
        <v>1645</v>
      </c>
      <c r="D3">
        <v>960</v>
      </c>
      <c r="E3">
        <v>2</v>
      </c>
      <c r="F3">
        <v>4678</v>
      </c>
      <c r="G3">
        <v>7127</v>
      </c>
      <c r="H3">
        <v>2</v>
      </c>
      <c r="I3">
        <v>9860</v>
      </c>
      <c r="J3">
        <v>1248</v>
      </c>
    </row>
    <row r="4" spans="1:10">
      <c r="A4" t="s">
        <v>12</v>
      </c>
      <c r="B4">
        <v>6161</v>
      </c>
      <c r="C4">
        <v>1307</v>
      </c>
      <c r="D4">
        <v>0</v>
      </c>
      <c r="E4">
        <v>4323</v>
      </c>
      <c r="F4">
        <v>944</v>
      </c>
      <c r="G4">
        <v>328</v>
      </c>
      <c r="H4">
        <v>5931</v>
      </c>
      <c r="I4">
        <v>1481</v>
      </c>
      <c r="J4">
        <v>11</v>
      </c>
    </row>
    <row r="5" spans="1:10">
      <c r="A5" t="s">
        <v>13</v>
      </c>
      <c r="B5">
        <v>1588</v>
      </c>
      <c r="C5">
        <v>5545</v>
      </c>
      <c r="D5">
        <v>1993</v>
      </c>
      <c r="E5">
        <v>1407</v>
      </c>
      <c r="F5">
        <v>1384</v>
      </c>
      <c r="G5">
        <v>579</v>
      </c>
      <c r="H5">
        <v>2188</v>
      </c>
      <c r="I5">
        <v>4834</v>
      </c>
      <c r="J5">
        <v>25</v>
      </c>
    </row>
    <row r="6" spans="1:10">
      <c r="A6" t="s">
        <v>14</v>
      </c>
      <c r="B6">
        <v>1808</v>
      </c>
      <c r="C6">
        <v>930</v>
      </c>
      <c r="D6">
        <v>1064</v>
      </c>
      <c r="E6">
        <v>1299</v>
      </c>
      <c r="F6">
        <v>4</v>
      </c>
      <c r="G6">
        <v>117</v>
      </c>
      <c r="H6">
        <v>1730</v>
      </c>
      <c r="I6">
        <v>268</v>
      </c>
      <c r="J6">
        <v>5</v>
      </c>
    </row>
    <row r="7" spans="1:10">
      <c r="A7" t="s">
        <v>15</v>
      </c>
      <c r="B7">
        <v>2246</v>
      </c>
      <c r="C7">
        <v>32</v>
      </c>
      <c r="D7">
        <v>0</v>
      </c>
      <c r="E7">
        <v>1360</v>
      </c>
      <c r="F7">
        <v>19</v>
      </c>
      <c r="G7">
        <v>1</v>
      </c>
      <c r="H7">
        <v>2385</v>
      </c>
      <c r="I7">
        <v>32</v>
      </c>
      <c r="J7">
        <v>5</v>
      </c>
    </row>
    <row r="8" spans="1:10">
      <c r="A8" t="s">
        <v>16</v>
      </c>
      <c r="B8">
        <v>1176</v>
      </c>
      <c r="C8">
        <v>198</v>
      </c>
      <c r="D8">
        <v>2</v>
      </c>
      <c r="E8">
        <v>1171</v>
      </c>
      <c r="F8">
        <v>258</v>
      </c>
      <c r="G8">
        <v>1</v>
      </c>
      <c r="H8">
        <v>1891</v>
      </c>
      <c r="I8">
        <v>2</v>
      </c>
      <c r="J8">
        <v>2</v>
      </c>
    </row>
    <row r="9" spans="1:10">
      <c r="A9" t="s">
        <v>17</v>
      </c>
      <c r="B9">
        <v>356</v>
      </c>
      <c r="C9">
        <v>0</v>
      </c>
      <c r="D9">
        <v>0</v>
      </c>
      <c r="E9">
        <v>152</v>
      </c>
      <c r="F9">
        <v>6</v>
      </c>
      <c r="G9">
        <v>0</v>
      </c>
      <c r="H9">
        <v>293</v>
      </c>
      <c r="I9">
        <v>135</v>
      </c>
      <c r="J9">
        <v>1</v>
      </c>
    </row>
    <row r="10" spans="1:10">
      <c r="A10" t="s">
        <v>18</v>
      </c>
      <c r="B10">
        <v>216</v>
      </c>
      <c r="C10">
        <v>0</v>
      </c>
      <c r="D10">
        <v>0</v>
      </c>
      <c r="E10">
        <v>160</v>
      </c>
      <c r="F10">
        <v>0</v>
      </c>
      <c r="G10">
        <v>0</v>
      </c>
      <c r="H10">
        <v>242</v>
      </c>
      <c r="I10">
        <v>0</v>
      </c>
      <c r="J10">
        <v>1</v>
      </c>
    </row>
    <row r="11" spans="1:10">
      <c r="A11" t="s">
        <v>19</v>
      </c>
      <c r="B11">
        <v>180</v>
      </c>
      <c r="C11">
        <v>0</v>
      </c>
      <c r="D11">
        <v>0</v>
      </c>
      <c r="E11">
        <v>141</v>
      </c>
      <c r="F11">
        <v>0</v>
      </c>
      <c r="G11">
        <v>0</v>
      </c>
      <c r="H11">
        <v>218</v>
      </c>
      <c r="I11">
        <v>0</v>
      </c>
      <c r="J11">
        <v>0</v>
      </c>
    </row>
    <row r="12" spans="1:10">
      <c r="A12" t="s">
        <v>20</v>
      </c>
      <c r="B12">
        <v>117</v>
      </c>
      <c r="C12">
        <v>1</v>
      </c>
      <c r="D12">
        <v>0</v>
      </c>
      <c r="E12">
        <v>66</v>
      </c>
      <c r="F12">
        <v>158</v>
      </c>
      <c r="G12">
        <v>3</v>
      </c>
      <c r="H12">
        <v>83</v>
      </c>
      <c r="I12">
        <v>4</v>
      </c>
      <c r="J12">
        <v>0</v>
      </c>
    </row>
    <row r="13" spans="1:10">
      <c r="A13" t="s">
        <v>21</v>
      </c>
      <c r="B13">
        <v>0</v>
      </c>
      <c r="C13">
        <v>5</v>
      </c>
      <c r="D13">
        <v>329</v>
      </c>
      <c r="E13">
        <v>0</v>
      </c>
      <c r="F13">
        <v>22</v>
      </c>
      <c r="G13">
        <v>8</v>
      </c>
      <c r="H13">
        <v>0</v>
      </c>
      <c r="I13">
        <v>3</v>
      </c>
      <c r="J13">
        <v>30</v>
      </c>
    </row>
    <row r="14" spans="1:10">
      <c r="A14" t="s">
        <v>22</v>
      </c>
      <c r="B14">
        <v>91</v>
      </c>
      <c r="C14">
        <v>0</v>
      </c>
      <c r="D14">
        <v>0</v>
      </c>
      <c r="E14">
        <v>108</v>
      </c>
      <c r="F14">
        <v>0</v>
      </c>
      <c r="G14">
        <v>0</v>
      </c>
      <c r="H14">
        <v>161</v>
      </c>
      <c r="I14">
        <v>0</v>
      </c>
      <c r="J14">
        <v>0</v>
      </c>
    </row>
    <row r="15" spans="1:10">
      <c r="A15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289</v>
      </c>
      <c r="J15">
        <v>0</v>
      </c>
    </row>
    <row r="16" spans="1:10">
      <c r="A16" t="s">
        <v>24</v>
      </c>
      <c r="B16">
        <v>24</v>
      </c>
      <c r="C16">
        <v>0</v>
      </c>
      <c r="D16">
        <v>0</v>
      </c>
      <c r="E16">
        <v>37</v>
      </c>
      <c r="F16">
        <v>0</v>
      </c>
      <c r="G16">
        <v>0</v>
      </c>
      <c r="H16">
        <v>151</v>
      </c>
      <c r="I16">
        <v>0</v>
      </c>
      <c r="J16">
        <v>0</v>
      </c>
    </row>
    <row r="17" spans="1:10">
      <c r="A17" t="s">
        <v>25</v>
      </c>
      <c r="B17">
        <v>38</v>
      </c>
      <c r="C17">
        <v>0</v>
      </c>
      <c r="D17">
        <v>0</v>
      </c>
      <c r="E17">
        <v>20</v>
      </c>
      <c r="F17">
        <v>0</v>
      </c>
      <c r="G17">
        <v>0</v>
      </c>
      <c r="H17">
        <v>35</v>
      </c>
      <c r="I17">
        <v>1</v>
      </c>
      <c r="J17">
        <v>1</v>
      </c>
    </row>
    <row r="18" spans="1:10">
      <c r="A18" t="s">
        <v>26</v>
      </c>
      <c r="B18">
        <v>0</v>
      </c>
      <c r="C18">
        <v>88</v>
      </c>
      <c r="D18">
        <v>0</v>
      </c>
      <c r="E18">
        <v>0</v>
      </c>
      <c r="F18">
        <v>0</v>
      </c>
      <c r="G18">
        <v>0</v>
      </c>
      <c r="H18">
        <v>0</v>
      </c>
      <c r="I18">
        <v>7</v>
      </c>
      <c r="J18">
        <v>0</v>
      </c>
    </row>
    <row r="19" spans="1:10">
      <c r="A19" t="s">
        <v>27</v>
      </c>
      <c r="B19">
        <v>0</v>
      </c>
      <c r="C19">
        <v>0</v>
      </c>
      <c r="D19">
        <v>0</v>
      </c>
      <c r="E19">
        <v>0</v>
      </c>
      <c r="F19">
        <v>29</v>
      </c>
      <c r="G19">
        <v>0</v>
      </c>
      <c r="H19">
        <v>0</v>
      </c>
      <c r="I19">
        <v>0</v>
      </c>
      <c r="J19">
        <v>0</v>
      </c>
    </row>
    <row r="20" spans="1:10">
      <c r="A20" t="s">
        <v>28</v>
      </c>
      <c r="B20">
        <v>1</v>
      </c>
      <c r="C20">
        <v>0</v>
      </c>
      <c r="D20">
        <v>3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A40" sqref="$A40:$XFD40"/>
    </sheetView>
  </sheetViews>
  <sheetFormatPr defaultColWidth="9" defaultRowHeight="14"/>
  <sheetData>
    <row r="1" spans="1:14">
      <c r="A1" t="s">
        <v>0</v>
      </c>
      <c r="B1" t="s">
        <v>1</v>
      </c>
      <c r="C1" t="s">
        <v>29</v>
      </c>
      <c r="D1" t="s">
        <v>30</v>
      </c>
      <c r="E1" t="s">
        <v>4</v>
      </c>
      <c r="F1" t="s">
        <v>31</v>
      </c>
      <c r="G1" t="s">
        <v>7</v>
      </c>
      <c r="H1" t="s">
        <v>32</v>
      </c>
      <c r="I1" t="s">
        <v>33</v>
      </c>
      <c r="J1" t="s">
        <v>8</v>
      </c>
      <c r="K1" t="s">
        <v>34</v>
      </c>
      <c r="L1" t="s">
        <v>35</v>
      </c>
      <c r="M1" t="s">
        <v>6</v>
      </c>
      <c r="N1" t="s">
        <v>9</v>
      </c>
    </row>
    <row r="2" spans="1:14">
      <c r="A2" t="s">
        <v>10</v>
      </c>
      <c r="B2">
        <v>5566</v>
      </c>
      <c r="C2">
        <v>5997</v>
      </c>
      <c r="D2">
        <v>6469</v>
      </c>
      <c r="E2">
        <v>6641</v>
      </c>
      <c r="F2">
        <v>6015</v>
      </c>
      <c r="G2">
        <v>6155</v>
      </c>
      <c r="H2">
        <v>624</v>
      </c>
      <c r="I2">
        <v>14878</v>
      </c>
      <c r="J2">
        <v>2210</v>
      </c>
      <c r="K2">
        <v>5476</v>
      </c>
      <c r="L2">
        <v>14332</v>
      </c>
      <c r="M2">
        <v>6358</v>
      </c>
      <c r="N2">
        <v>6293</v>
      </c>
    </row>
    <row r="3" spans="1:14">
      <c r="A3" t="s">
        <v>14</v>
      </c>
      <c r="B3">
        <v>3324</v>
      </c>
      <c r="C3">
        <v>3045</v>
      </c>
      <c r="D3">
        <v>3495</v>
      </c>
      <c r="E3">
        <v>2421</v>
      </c>
      <c r="F3">
        <v>3653</v>
      </c>
      <c r="G3">
        <v>2597</v>
      </c>
      <c r="H3">
        <v>680</v>
      </c>
      <c r="I3">
        <v>2147</v>
      </c>
      <c r="J3">
        <v>1514</v>
      </c>
      <c r="K3">
        <v>3967</v>
      </c>
      <c r="L3">
        <v>3531</v>
      </c>
      <c r="M3">
        <v>9267</v>
      </c>
      <c r="N3">
        <v>6130</v>
      </c>
    </row>
    <row r="4" spans="1:14">
      <c r="A4" t="s">
        <v>16</v>
      </c>
      <c r="B4">
        <v>257</v>
      </c>
      <c r="C4">
        <v>222</v>
      </c>
      <c r="D4">
        <v>196</v>
      </c>
      <c r="E4">
        <v>237</v>
      </c>
      <c r="F4">
        <v>215</v>
      </c>
      <c r="G4">
        <v>260</v>
      </c>
      <c r="H4">
        <v>16729</v>
      </c>
      <c r="I4">
        <v>28</v>
      </c>
      <c r="J4">
        <v>10119</v>
      </c>
      <c r="K4">
        <v>7</v>
      </c>
      <c r="L4">
        <v>36</v>
      </c>
      <c r="M4">
        <v>73</v>
      </c>
      <c r="N4">
        <v>0</v>
      </c>
    </row>
    <row r="5" spans="1:14">
      <c r="A5" t="s">
        <v>12</v>
      </c>
      <c r="B5">
        <v>5089</v>
      </c>
      <c r="C5">
        <v>4921</v>
      </c>
      <c r="D5">
        <v>4329</v>
      </c>
      <c r="E5">
        <v>4175</v>
      </c>
      <c r="F5">
        <v>4145</v>
      </c>
      <c r="G5">
        <v>4698</v>
      </c>
      <c r="H5">
        <v>76</v>
      </c>
      <c r="I5">
        <v>166</v>
      </c>
      <c r="J5">
        <v>253</v>
      </c>
      <c r="K5">
        <v>3</v>
      </c>
      <c r="L5">
        <v>2</v>
      </c>
      <c r="M5">
        <v>94</v>
      </c>
      <c r="N5">
        <v>55</v>
      </c>
    </row>
    <row r="6" spans="1:14">
      <c r="A6" t="s">
        <v>13</v>
      </c>
      <c r="B6">
        <v>1611</v>
      </c>
      <c r="C6">
        <v>1635</v>
      </c>
      <c r="D6">
        <v>1601</v>
      </c>
      <c r="E6">
        <v>1880</v>
      </c>
      <c r="F6">
        <v>1805</v>
      </c>
      <c r="G6">
        <v>1758</v>
      </c>
      <c r="H6">
        <v>828</v>
      </c>
      <c r="I6">
        <v>1095</v>
      </c>
      <c r="J6">
        <v>3745</v>
      </c>
      <c r="K6">
        <v>130</v>
      </c>
      <c r="L6">
        <v>1267</v>
      </c>
      <c r="M6">
        <v>3236</v>
      </c>
      <c r="N6">
        <v>99</v>
      </c>
    </row>
    <row r="7" spans="1:14">
      <c r="A7" t="s">
        <v>15</v>
      </c>
      <c r="B7">
        <v>2142</v>
      </c>
      <c r="C7">
        <v>2219</v>
      </c>
      <c r="D7">
        <v>2119</v>
      </c>
      <c r="E7">
        <v>2702</v>
      </c>
      <c r="F7">
        <v>2657</v>
      </c>
      <c r="G7">
        <v>2568</v>
      </c>
      <c r="H7">
        <v>11</v>
      </c>
      <c r="I7">
        <v>17</v>
      </c>
      <c r="J7">
        <v>7</v>
      </c>
      <c r="K7">
        <v>0</v>
      </c>
      <c r="L7">
        <v>3</v>
      </c>
      <c r="M7">
        <v>1</v>
      </c>
      <c r="N7">
        <v>1</v>
      </c>
    </row>
    <row r="8" spans="1:14">
      <c r="A8" t="s">
        <v>21</v>
      </c>
      <c r="B8">
        <v>2</v>
      </c>
      <c r="C8">
        <v>1</v>
      </c>
      <c r="D8">
        <v>1</v>
      </c>
      <c r="E8">
        <v>1</v>
      </c>
      <c r="F8">
        <v>0</v>
      </c>
      <c r="G8">
        <v>3</v>
      </c>
      <c r="H8">
        <v>2</v>
      </c>
      <c r="I8">
        <v>33</v>
      </c>
      <c r="J8">
        <v>7</v>
      </c>
      <c r="K8">
        <v>8778</v>
      </c>
      <c r="L8">
        <v>3</v>
      </c>
      <c r="M8">
        <v>16</v>
      </c>
      <c r="N8">
        <v>5558</v>
      </c>
    </row>
    <row r="9" spans="1:14">
      <c r="A9" t="s">
        <v>36</v>
      </c>
      <c r="B9">
        <v>395</v>
      </c>
      <c r="C9">
        <v>326</v>
      </c>
      <c r="D9">
        <v>318</v>
      </c>
      <c r="E9">
        <v>321</v>
      </c>
      <c r="F9">
        <v>216</v>
      </c>
      <c r="G9">
        <v>341</v>
      </c>
      <c r="H9">
        <v>4</v>
      </c>
      <c r="I9">
        <v>5</v>
      </c>
      <c r="J9">
        <v>3</v>
      </c>
      <c r="K9">
        <v>45</v>
      </c>
      <c r="L9">
        <v>2</v>
      </c>
      <c r="M9">
        <v>18</v>
      </c>
      <c r="N9">
        <v>18</v>
      </c>
    </row>
    <row r="10" spans="1:14">
      <c r="A10" t="s">
        <v>18</v>
      </c>
      <c r="B10">
        <v>309</v>
      </c>
      <c r="C10">
        <v>356</v>
      </c>
      <c r="D10">
        <v>227</v>
      </c>
      <c r="E10">
        <v>277</v>
      </c>
      <c r="F10">
        <v>128</v>
      </c>
      <c r="G10">
        <v>270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61</v>
      </c>
    </row>
    <row r="11" spans="1:14">
      <c r="A11" t="s">
        <v>19</v>
      </c>
      <c r="B11">
        <v>183</v>
      </c>
      <c r="C11">
        <v>129</v>
      </c>
      <c r="D11">
        <v>147</v>
      </c>
      <c r="E11">
        <v>165</v>
      </c>
      <c r="F11">
        <v>101</v>
      </c>
      <c r="G11">
        <v>153</v>
      </c>
      <c r="H11">
        <v>3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>
      <c r="A12" t="s">
        <v>20</v>
      </c>
      <c r="B12">
        <v>12</v>
      </c>
      <c r="C12">
        <v>17</v>
      </c>
      <c r="D12">
        <v>8</v>
      </c>
      <c r="E12">
        <v>8</v>
      </c>
      <c r="F12">
        <v>4</v>
      </c>
      <c r="G12">
        <v>7</v>
      </c>
      <c r="H12">
        <v>1</v>
      </c>
      <c r="I12">
        <v>70</v>
      </c>
      <c r="J12">
        <v>171</v>
      </c>
      <c r="K12">
        <v>294</v>
      </c>
      <c r="L12">
        <v>0</v>
      </c>
      <c r="M12">
        <v>2</v>
      </c>
      <c r="N12">
        <v>179</v>
      </c>
    </row>
    <row r="13" spans="1:14">
      <c r="A13" t="s">
        <v>11</v>
      </c>
      <c r="B13">
        <v>2</v>
      </c>
      <c r="C13">
        <v>0</v>
      </c>
      <c r="D13">
        <v>2</v>
      </c>
      <c r="E13">
        <v>1</v>
      </c>
      <c r="F13">
        <v>1</v>
      </c>
      <c r="G13">
        <v>1</v>
      </c>
      <c r="H13">
        <v>81</v>
      </c>
      <c r="I13">
        <v>341</v>
      </c>
      <c r="J13">
        <v>138</v>
      </c>
      <c r="K13">
        <v>0</v>
      </c>
      <c r="L13">
        <v>0</v>
      </c>
      <c r="M13">
        <v>55</v>
      </c>
      <c r="N13">
        <v>1</v>
      </c>
    </row>
    <row r="14" spans="1:14">
      <c r="A14" t="s">
        <v>22</v>
      </c>
      <c r="B14">
        <v>46</v>
      </c>
      <c r="C14">
        <v>45</v>
      </c>
      <c r="D14">
        <v>62</v>
      </c>
      <c r="E14">
        <v>86</v>
      </c>
      <c r="F14">
        <v>55</v>
      </c>
      <c r="G14">
        <v>72</v>
      </c>
      <c r="H14">
        <v>103</v>
      </c>
      <c r="I14">
        <v>0</v>
      </c>
      <c r="J14">
        <v>117</v>
      </c>
      <c r="K14">
        <v>2</v>
      </c>
      <c r="L14">
        <v>0</v>
      </c>
      <c r="M14">
        <v>2</v>
      </c>
      <c r="N14">
        <v>0</v>
      </c>
    </row>
    <row r="15" spans="1:14">
      <c r="A15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6</v>
      </c>
      <c r="I15">
        <v>0</v>
      </c>
      <c r="J15">
        <v>582</v>
      </c>
      <c r="K15">
        <v>0</v>
      </c>
      <c r="L15">
        <v>0</v>
      </c>
      <c r="M15">
        <v>0</v>
      </c>
      <c r="N15">
        <v>0</v>
      </c>
    </row>
    <row r="16" spans="1:14">
      <c r="A16" t="s">
        <v>38</v>
      </c>
      <c r="B16">
        <v>86</v>
      </c>
      <c r="C16">
        <v>93</v>
      </c>
      <c r="D16">
        <v>69</v>
      </c>
      <c r="E16">
        <v>108</v>
      </c>
      <c r="F16">
        <v>68</v>
      </c>
      <c r="G16">
        <v>124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28</v>
      </c>
      <c r="B17">
        <v>1</v>
      </c>
      <c r="C17">
        <v>2</v>
      </c>
      <c r="D17">
        <v>1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212</v>
      </c>
      <c r="L17">
        <v>0</v>
      </c>
      <c r="M17">
        <v>2</v>
      </c>
      <c r="N17">
        <v>307</v>
      </c>
    </row>
    <row r="18" spans="1:14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90</v>
      </c>
      <c r="L18">
        <v>0</v>
      </c>
      <c r="M18">
        <v>0</v>
      </c>
      <c r="N18">
        <v>427</v>
      </c>
    </row>
    <row r="19" spans="1:14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15</v>
      </c>
      <c r="I19">
        <v>235</v>
      </c>
      <c r="J19">
        <v>138</v>
      </c>
      <c r="K19">
        <v>0</v>
      </c>
      <c r="L19">
        <v>0</v>
      </c>
      <c r="M19">
        <v>0</v>
      </c>
      <c r="N19">
        <v>0</v>
      </c>
    </row>
    <row r="20" spans="1:14">
      <c r="A20" t="s">
        <v>41</v>
      </c>
      <c r="B20">
        <v>31</v>
      </c>
      <c r="C20">
        <v>33</v>
      </c>
      <c r="D20">
        <v>30</v>
      </c>
      <c r="E20">
        <v>33</v>
      </c>
      <c r="F20">
        <v>48</v>
      </c>
      <c r="G20">
        <v>36</v>
      </c>
      <c r="H20">
        <v>1</v>
      </c>
      <c r="I20">
        <v>3</v>
      </c>
      <c r="J20">
        <v>1</v>
      </c>
      <c r="K20">
        <v>20</v>
      </c>
      <c r="L20">
        <v>1</v>
      </c>
      <c r="M20">
        <v>13</v>
      </c>
      <c r="N20">
        <v>23</v>
      </c>
    </row>
    <row r="21" spans="1:14">
      <c r="A21" t="s">
        <v>17</v>
      </c>
      <c r="B21">
        <v>38</v>
      </c>
      <c r="C21">
        <v>37</v>
      </c>
      <c r="D21">
        <v>39</v>
      </c>
      <c r="E21">
        <v>44</v>
      </c>
      <c r="F21">
        <v>36</v>
      </c>
      <c r="G21">
        <v>46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>
      <c r="A22" t="s">
        <v>42</v>
      </c>
      <c r="B22">
        <v>0</v>
      </c>
      <c r="C22">
        <v>2</v>
      </c>
      <c r="D22">
        <v>0</v>
      </c>
      <c r="E22">
        <v>1</v>
      </c>
      <c r="F22">
        <v>0</v>
      </c>
      <c r="G22">
        <v>0</v>
      </c>
      <c r="H22">
        <v>22</v>
      </c>
      <c r="I22">
        <v>130</v>
      </c>
      <c r="J22">
        <v>27</v>
      </c>
      <c r="K22">
        <v>0</v>
      </c>
      <c r="L22">
        <v>14</v>
      </c>
      <c r="M22">
        <v>5</v>
      </c>
      <c r="N22">
        <v>22</v>
      </c>
    </row>
    <row r="23" spans="1:14">
      <c r="A23" t="s">
        <v>43</v>
      </c>
      <c r="B23">
        <v>48</v>
      </c>
      <c r="C23">
        <v>48</v>
      </c>
      <c r="D23">
        <v>28</v>
      </c>
      <c r="E23">
        <v>22</v>
      </c>
      <c r="F23">
        <v>21</v>
      </c>
      <c r="G23">
        <v>31</v>
      </c>
      <c r="H23">
        <v>5</v>
      </c>
      <c r="I23">
        <v>11</v>
      </c>
      <c r="J23">
        <v>4</v>
      </c>
      <c r="K23">
        <v>0</v>
      </c>
      <c r="L23">
        <v>2</v>
      </c>
      <c r="M23">
        <v>0</v>
      </c>
      <c r="N23">
        <v>0</v>
      </c>
    </row>
    <row r="24" spans="1:14">
      <c r="A24" t="s">
        <v>23</v>
      </c>
      <c r="B24">
        <v>2</v>
      </c>
      <c r="C24">
        <v>5</v>
      </c>
      <c r="D24">
        <v>2</v>
      </c>
      <c r="E24">
        <v>2</v>
      </c>
      <c r="F24">
        <v>3</v>
      </c>
      <c r="G24">
        <v>4</v>
      </c>
      <c r="H24">
        <v>0</v>
      </c>
      <c r="I24">
        <v>19</v>
      </c>
      <c r="J24">
        <v>129</v>
      </c>
      <c r="K24">
        <v>0</v>
      </c>
      <c r="L24">
        <v>0</v>
      </c>
      <c r="M24">
        <v>43</v>
      </c>
      <c r="N24">
        <v>1</v>
      </c>
    </row>
    <row r="25" spans="1:14">
      <c r="A25" t="s">
        <v>44</v>
      </c>
      <c r="B25">
        <v>30</v>
      </c>
      <c r="C25">
        <v>27</v>
      </c>
      <c r="D25">
        <v>30</v>
      </c>
      <c r="E25">
        <v>33</v>
      </c>
      <c r="F25">
        <v>15</v>
      </c>
      <c r="G25">
        <v>42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t="s">
        <v>45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116</v>
      </c>
      <c r="L26">
        <v>0</v>
      </c>
      <c r="M26">
        <v>1</v>
      </c>
      <c r="N26">
        <v>15</v>
      </c>
    </row>
    <row r="27" spans="1:14">
      <c r="A27" t="s">
        <v>26</v>
      </c>
      <c r="B27">
        <v>5</v>
      </c>
      <c r="C27">
        <v>8</v>
      </c>
      <c r="D27">
        <v>13</v>
      </c>
      <c r="E27">
        <v>25</v>
      </c>
      <c r="F27">
        <v>6</v>
      </c>
      <c r="G27">
        <v>23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</row>
    <row r="28" spans="1:14">
      <c r="A28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37</v>
      </c>
      <c r="L28">
        <v>0</v>
      </c>
      <c r="M28">
        <v>0</v>
      </c>
      <c r="N28">
        <v>0</v>
      </c>
    </row>
    <row r="29" spans="1:14">
      <c r="A29" t="s">
        <v>47</v>
      </c>
      <c r="B29">
        <v>3</v>
      </c>
      <c r="C29">
        <v>5</v>
      </c>
      <c r="D29">
        <v>4</v>
      </c>
      <c r="E29">
        <v>2</v>
      </c>
      <c r="F29">
        <v>1</v>
      </c>
      <c r="G29">
        <v>2</v>
      </c>
      <c r="H29">
        <v>3</v>
      </c>
      <c r="I29">
        <v>8</v>
      </c>
      <c r="J29">
        <v>4</v>
      </c>
      <c r="K29">
        <v>1</v>
      </c>
      <c r="L29">
        <v>0</v>
      </c>
      <c r="M29">
        <v>3</v>
      </c>
      <c r="N29">
        <v>0</v>
      </c>
    </row>
    <row r="30" spans="1:14">
      <c r="A30" t="s">
        <v>48</v>
      </c>
      <c r="B30">
        <v>9</v>
      </c>
      <c r="C30">
        <v>18</v>
      </c>
      <c r="D30">
        <v>1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t="s">
        <v>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18</v>
      </c>
      <c r="K31">
        <v>0</v>
      </c>
      <c r="L31">
        <v>0</v>
      </c>
      <c r="M31">
        <v>0</v>
      </c>
      <c r="N31">
        <v>0</v>
      </c>
    </row>
    <row r="32" spans="1:14">
      <c r="A32" t="s">
        <v>50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15</v>
      </c>
      <c r="L32">
        <v>0</v>
      </c>
      <c r="M32">
        <v>0</v>
      </c>
      <c r="N32">
        <v>1</v>
      </c>
    </row>
    <row r="33" spans="1:14">
      <c r="A33" t="s">
        <v>51</v>
      </c>
      <c r="B33">
        <v>2</v>
      </c>
      <c r="C33">
        <v>1</v>
      </c>
      <c r="D33">
        <v>1</v>
      </c>
      <c r="E33">
        <v>4</v>
      </c>
      <c r="F33">
        <v>1</v>
      </c>
      <c r="G33">
        <v>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7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0</v>
      </c>
    </row>
    <row r="36" spans="1:14">
      <c r="A36" t="s">
        <v>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</v>
      </c>
    </row>
    <row r="37" spans="1:14">
      <c r="A37" t="s">
        <v>55</v>
      </c>
      <c r="B37">
        <v>0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</row>
    <row r="39" spans="1:14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</row>
    <row r="40" spans="1:14">
      <c r="A40" t="s">
        <v>58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zoomScale="85" zoomScaleNormal="85" workbookViewId="0">
      <selection activeCell="B1" sqref="B1:N1"/>
    </sheetView>
  </sheetViews>
  <sheetFormatPr defaultColWidth="9" defaultRowHeight="14"/>
  <sheetData>
    <row r="1" spans="1:14">
      <c r="A1" t="s">
        <v>0</v>
      </c>
      <c r="B1" t="s">
        <v>1</v>
      </c>
      <c r="C1" t="s">
        <v>29</v>
      </c>
      <c r="D1" t="s">
        <v>30</v>
      </c>
      <c r="E1" t="s">
        <v>4</v>
      </c>
      <c r="F1" t="s">
        <v>31</v>
      </c>
      <c r="G1" t="s">
        <v>7</v>
      </c>
      <c r="H1" t="s">
        <v>2</v>
      </c>
      <c r="I1" t="s">
        <v>59</v>
      </c>
      <c r="J1" t="s">
        <v>5</v>
      </c>
      <c r="K1" t="s">
        <v>34</v>
      </c>
      <c r="L1" t="s">
        <v>35</v>
      </c>
      <c r="M1" t="s">
        <v>6</v>
      </c>
      <c r="N1" t="s">
        <v>60</v>
      </c>
    </row>
    <row r="2" spans="1:14">
      <c r="A2" t="s">
        <v>10</v>
      </c>
      <c r="B2">
        <v>5369</v>
      </c>
      <c r="C2">
        <v>7052</v>
      </c>
      <c r="D2">
        <v>8779</v>
      </c>
      <c r="E2">
        <v>10149</v>
      </c>
      <c r="F2">
        <v>6621</v>
      </c>
      <c r="G2">
        <v>5366</v>
      </c>
      <c r="H2">
        <v>5354</v>
      </c>
      <c r="I2">
        <v>8742</v>
      </c>
      <c r="J2">
        <v>10074</v>
      </c>
      <c r="K2">
        <v>18362</v>
      </c>
      <c r="L2">
        <v>4865</v>
      </c>
      <c r="M2">
        <v>5130</v>
      </c>
      <c r="N2">
        <v>12303</v>
      </c>
    </row>
    <row r="3" spans="1:14">
      <c r="A3" t="s">
        <v>11</v>
      </c>
      <c r="B3">
        <v>12526</v>
      </c>
      <c r="C3">
        <v>5</v>
      </c>
      <c r="D3">
        <v>9246</v>
      </c>
      <c r="E3">
        <v>5372</v>
      </c>
      <c r="F3">
        <v>16</v>
      </c>
      <c r="G3">
        <v>13</v>
      </c>
      <c r="H3">
        <v>12563</v>
      </c>
      <c r="I3">
        <v>9271</v>
      </c>
      <c r="J3">
        <v>5352</v>
      </c>
      <c r="K3">
        <v>383</v>
      </c>
      <c r="L3">
        <v>11095</v>
      </c>
      <c r="M3">
        <v>10455</v>
      </c>
      <c r="N3">
        <v>1620</v>
      </c>
    </row>
    <row r="4" spans="1:14">
      <c r="A4" t="s">
        <v>12</v>
      </c>
      <c r="B4">
        <v>38</v>
      </c>
      <c r="C4">
        <v>5487</v>
      </c>
      <c r="D4">
        <v>40</v>
      </c>
      <c r="E4">
        <v>74</v>
      </c>
      <c r="F4">
        <v>6228</v>
      </c>
      <c r="G4">
        <v>7100</v>
      </c>
      <c r="H4">
        <v>55</v>
      </c>
      <c r="I4">
        <v>30</v>
      </c>
      <c r="J4">
        <v>65</v>
      </c>
      <c r="K4">
        <v>236</v>
      </c>
      <c r="L4">
        <v>84</v>
      </c>
      <c r="M4">
        <v>91</v>
      </c>
      <c r="N4">
        <v>126</v>
      </c>
    </row>
    <row r="5" spans="1:14">
      <c r="A5" t="s">
        <v>13</v>
      </c>
      <c r="B5">
        <v>1299</v>
      </c>
      <c r="C5">
        <v>1230</v>
      </c>
      <c r="D5">
        <v>572</v>
      </c>
      <c r="E5">
        <v>2622</v>
      </c>
      <c r="F5">
        <v>1068</v>
      </c>
      <c r="G5">
        <v>1079</v>
      </c>
      <c r="H5">
        <v>1252</v>
      </c>
      <c r="I5">
        <v>575</v>
      </c>
      <c r="J5">
        <v>2664</v>
      </c>
      <c r="K5">
        <v>438</v>
      </c>
      <c r="L5">
        <v>1098</v>
      </c>
      <c r="M5">
        <v>1285</v>
      </c>
      <c r="N5">
        <v>2254</v>
      </c>
    </row>
    <row r="6" spans="1:14">
      <c r="A6" t="s">
        <v>14</v>
      </c>
      <c r="B6">
        <v>454</v>
      </c>
      <c r="C6">
        <v>945</v>
      </c>
      <c r="D6">
        <v>1059</v>
      </c>
      <c r="E6">
        <v>1182</v>
      </c>
      <c r="F6">
        <v>2097</v>
      </c>
      <c r="G6">
        <v>1659</v>
      </c>
      <c r="H6">
        <v>461</v>
      </c>
      <c r="I6">
        <v>1071</v>
      </c>
      <c r="J6">
        <v>1196</v>
      </c>
      <c r="K6">
        <v>124</v>
      </c>
      <c r="L6">
        <v>615</v>
      </c>
      <c r="M6">
        <v>727</v>
      </c>
      <c r="N6">
        <v>1754</v>
      </c>
    </row>
    <row r="7" spans="1:14">
      <c r="A7" t="s">
        <v>21</v>
      </c>
      <c r="B7">
        <v>128</v>
      </c>
      <c r="C7">
        <v>7</v>
      </c>
      <c r="D7">
        <v>39</v>
      </c>
      <c r="E7">
        <v>275</v>
      </c>
      <c r="F7">
        <v>2</v>
      </c>
      <c r="G7">
        <v>0</v>
      </c>
      <c r="H7">
        <v>136</v>
      </c>
      <c r="I7">
        <v>44</v>
      </c>
      <c r="J7">
        <v>281</v>
      </c>
      <c r="K7">
        <v>187</v>
      </c>
      <c r="L7">
        <v>2181</v>
      </c>
      <c r="M7">
        <v>2244</v>
      </c>
      <c r="N7">
        <v>688</v>
      </c>
    </row>
    <row r="8" spans="1:14">
      <c r="A8" t="s">
        <v>15</v>
      </c>
      <c r="B8">
        <v>3</v>
      </c>
      <c r="C8">
        <v>2051</v>
      </c>
      <c r="D8">
        <v>0</v>
      </c>
      <c r="E8">
        <v>2</v>
      </c>
      <c r="F8">
        <v>1134</v>
      </c>
      <c r="G8">
        <v>1692</v>
      </c>
      <c r="H8">
        <v>3</v>
      </c>
      <c r="I8">
        <v>0</v>
      </c>
      <c r="J8">
        <v>2</v>
      </c>
      <c r="K8">
        <v>35</v>
      </c>
      <c r="L8">
        <v>0</v>
      </c>
      <c r="M8">
        <v>1</v>
      </c>
      <c r="N8">
        <v>11</v>
      </c>
    </row>
    <row r="9" spans="1:14">
      <c r="A9" t="s">
        <v>17</v>
      </c>
      <c r="B9">
        <v>0</v>
      </c>
      <c r="C9">
        <v>1371</v>
      </c>
      <c r="D9">
        <v>3</v>
      </c>
      <c r="E9">
        <v>1</v>
      </c>
      <c r="F9">
        <v>679</v>
      </c>
      <c r="G9">
        <v>1104</v>
      </c>
      <c r="H9">
        <v>0</v>
      </c>
      <c r="I9">
        <v>0</v>
      </c>
      <c r="J9">
        <v>2</v>
      </c>
      <c r="K9">
        <v>12</v>
      </c>
      <c r="L9">
        <v>0</v>
      </c>
      <c r="M9">
        <v>0</v>
      </c>
      <c r="N9">
        <v>7</v>
      </c>
    </row>
    <row r="10" spans="1:14">
      <c r="A10" t="s">
        <v>16</v>
      </c>
      <c r="B10">
        <v>37</v>
      </c>
      <c r="C10">
        <v>213</v>
      </c>
      <c r="D10">
        <v>147</v>
      </c>
      <c r="E10">
        <v>144</v>
      </c>
      <c r="F10">
        <v>494</v>
      </c>
      <c r="G10">
        <v>461</v>
      </c>
      <c r="H10">
        <v>26</v>
      </c>
      <c r="I10">
        <v>144</v>
      </c>
      <c r="J10">
        <v>166</v>
      </c>
      <c r="K10">
        <v>59</v>
      </c>
      <c r="L10">
        <v>6</v>
      </c>
      <c r="M10">
        <v>5</v>
      </c>
      <c r="N10">
        <v>792</v>
      </c>
    </row>
    <row r="11" spans="1:14">
      <c r="A11" t="s">
        <v>18</v>
      </c>
      <c r="B11">
        <v>0</v>
      </c>
      <c r="C11">
        <v>777</v>
      </c>
      <c r="D11">
        <v>0</v>
      </c>
      <c r="E11">
        <v>0</v>
      </c>
      <c r="F11">
        <v>700</v>
      </c>
      <c r="G11">
        <v>679</v>
      </c>
      <c r="H11">
        <v>0</v>
      </c>
      <c r="I11">
        <v>0</v>
      </c>
      <c r="J11">
        <v>2</v>
      </c>
      <c r="K11">
        <v>1</v>
      </c>
      <c r="L11">
        <v>0</v>
      </c>
      <c r="M11">
        <v>0</v>
      </c>
      <c r="N11">
        <v>9</v>
      </c>
    </row>
    <row r="12" spans="1:14">
      <c r="A12" t="s">
        <v>19</v>
      </c>
      <c r="B12">
        <v>0</v>
      </c>
      <c r="C12">
        <v>147</v>
      </c>
      <c r="D12">
        <v>0</v>
      </c>
      <c r="E12">
        <v>0</v>
      </c>
      <c r="F12">
        <v>236</v>
      </c>
      <c r="G12">
        <v>239</v>
      </c>
      <c r="H12">
        <v>0</v>
      </c>
      <c r="I12">
        <v>0</v>
      </c>
      <c r="J12">
        <v>1</v>
      </c>
      <c r="K12">
        <v>5</v>
      </c>
      <c r="L12">
        <v>0</v>
      </c>
      <c r="M12">
        <v>1</v>
      </c>
      <c r="N12">
        <v>0</v>
      </c>
    </row>
    <row r="13" spans="1:14">
      <c r="A13" t="s">
        <v>36</v>
      </c>
      <c r="B13">
        <v>8</v>
      </c>
      <c r="C13">
        <v>220</v>
      </c>
      <c r="D13">
        <v>3</v>
      </c>
      <c r="E13">
        <v>14</v>
      </c>
      <c r="F13">
        <v>151</v>
      </c>
      <c r="G13">
        <v>142</v>
      </c>
      <c r="H13">
        <v>9</v>
      </c>
      <c r="I13">
        <v>3</v>
      </c>
      <c r="J13">
        <v>21</v>
      </c>
      <c r="K13">
        <v>1</v>
      </c>
      <c r="L13">
        <v>1</v>
      </c>
      <c r="M13">
        <v>2</v>
      </c>
      <c r="N13">
        <v>9</v>
      </c>
    </row>
    <row r="14" spans="1:14">
      <c r="A14" t="s">
        <v>47</v>
      </c>
      <c r="B14">
        <v>0</v>
      </c>
      <c r="C14">
        <v>113</v>
      </c>
      <c r="D14">
        <v>0</v>
      </c>
      <c r="E14">
        <v>6</v>
      </c>
      <c r="F14">
        <v>179</v>
      </c>
      <c r="G14">
        <v>53</v>
      </c>
      <c r="H14">
        <v>1</v>
      </c>
      <c r="I14">
        <v>1</v>
      </c>
      <c r="J14">
        <v>5</v>
      </c>
      <c r="K14">
        <v>4</v>
      </c>
      <c r="L14">
        <v>0</v>
      </c>
      <c r="M14">
        <v>1</v>
      </c>
      <c r="N14">
        <v>13</v>
      </c>
    </row>
    <row r="15" spans="1:14">
      <c r="A15" t="s">
        <v>20</v>
      </c>
      <c r="B15">
        <v>14</v>
      </c>
      <c r="C15">
        <v>134</v>
      </c>
      <c r="D15">
        <v>4</v>
      </c>
      <c r="E15">
        <v>9</v>
      </c>
      <c r="F15">
        <v>78</v>
      </c>
      <c r="G15">
        <v>73</v>
      </c>
      <c r="H15">
        <v>12</v>
      </c>
      <c r="I15">
        <v>7</v>
      </c>
      <c r="J15">
        <v>8</v>
      </c>
      <c r="K15">
        <v>14</v>
      </c>
      <c r="L15">
        <v>0</v>
      </c>
      <c r="M15">
        <v>0</v>
      </c>
      <c r="N15">
        <v>8</v>
      </c>
    </row>
    <row r="16" spans="1:14">
      <c r="A16" t="s">
        <v>22</v>
      </c>
      <c r="B16">
        <v>1</v>
      </c>
      <c r="C16">
        <v>66</v>
      </c>
      <c r="D16">
        <v>0</v>
      </c>
      <c r="E16">
        <v>10</v>
      </c>
      <c r="F16">
        <v>119</v>
      </c>
      <c r="G16">
        <v>101</v>
      </c>
      <c r="H16">
        <v>0</v>
      </c>
      <c r="I16">
        <v>1</v>
      </c>
      <c r="J16">
        <v>14</v>
      </c>
      <c r="K16">
        <v>4</v>
      </c>
      <c r="L16">
        <v>0</v>
      </c>
      <c r="M16">
        <v>0</v>
      </c>
      <c r="N16">
        <v>1</v>
      </c>
    </row>
    <row r="17" spans="1:14">
      <c r="A17" t="s">
        <v>43</v>
      </c>
      <c r="B17">
        <v>38</v>
      </c>
      <c r="C17">
        <v>35</v>
      </c>
      <c r="D17">
        <v>14</v>
      </c>
      <c r="E17">
        <v>31</v>
      </c>
      <c r="F17">
        <v>60</v>
      </c>
      <c r="G17">
        <v>21</v>
      </c>
      <c r="H17">
        <v>43</v>
      </c>
      <c r="I17">
        <v>6</v>
      </c>
      <c r="J17">
        <v>31</v>
      </c>
      <c r="K17">
        <v>1</v>
      </c>
      <c r="L17">
        <v>0</v>
      </c>
      <c r="M17">
        <v>3</v>
      </c>
      <c r="N17">
        <v>9</v>
      </c>
    </row>
    <row r="18" spans="1:14">
      <c r="A18" t="s">
        <v>28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3</v>
      </c>
      <c r="J18">
        <v>0</v>
      </c>
      <c r="K18">
        <v>2</v>
      </c>
      <c r="L18">
        <v>0</v>
      </c>
      <c r="M18">
        <v>0</v>
      </c>
      <c r="N18">
        <v>188</v>
      </c>
    </row>
    <row r="19" spans="1:14">
      <c r="A19" t="s">
        <v>26</v>
      </c>
      <c r="B19">
        <v>0</v>
      </c>
      <c r="C19">
        <v>23</v>
      </c>
      <c r="D19">
        <v>23</v>
      </c>
      <c r="E19">
        <v>16</v>
      </c>
      <c r="F19">
        <v>8</v>
      </c>
      <c r="G19">
        <v>36</v>
      </c>
      <c r="H19">
        <v>0</v>
      </c>
      <c r="I19">
        <v>26</v>
      </c>
      <c r="J19">
        <v>19</v>
      </c>
      <c r="K19">
        <v>6</v>
      </c>
      <c r="L19">
        <v>0</v>
      </c>
      <c r="M19">
        <v>0</v>
      </c>
      <c r="N19">
        <v>2</v>
      </c>
    </row>
    <row r="20" spans="1:14">
      <c r="A20" t="s">
        <v>49</v>
      </c>
      <c r="B20">
        <v>1</v>
      </c>
      <c r="C20">
        <v>4</v>
      </c>
      <c r="D20">
        <v>0</v>
      </c>
      <c r="E20">
        <v>1</v>
      </c>
      <c r="F20">
        <v>22</v>
      </c>
      <c r="G20">
        <v>81</v>
      </c>
      <c r="H20">
        <v>2</v>
      </c>
      <c r="I20">
        <v>1</v>
      </c>
      <c r="J20">
        <v>2</v>
      </c>
      <c r="K20">
        <v>37</v>
      </c>
      <c r="L20">
        <v>2</v>
      </c>
      <c r="M20">
        <v>0</v>
      </c>
      <c r="N20">
        <v>4</v>
      </c>
    </row>
    <row r="21" spans="1:14">
      <c r="A21" t="s">
        <v>40</v>
      </c>
      <c r="B21">
        <v>0</v>
      </c>
      <c r="C21">
        <v>25</v>
      </c>
      <c r="D21">
        <v>0</v>
      </c>
      <c r="E21">
        <v>4</v>
      </c>
      <c r="F21">
        <v>6</v>
      </c>
      <c r="G21">
        <v>13</v>
      </c>
      <c r="H21">
        <v>2</v>
      </c>
      <c r="I21">
        <v>0</v>
      </c>
      <c r="J21">
        <v>5</v>
      </c>
      <c r="K21">
        <v>12</v>
      </c>
      <c r="L21">
        <v>0</v>
      </c>
      <c r="M21">
        <v>1</v>
      </c>
      <c r="N21">
        <v>16</v>
      </c>
    </row>
    <row r="22" spans="1:14">
      <c r="A22" t="s">
        <v>53</v>
      </c>
      <c r="B22">
        <v>13</v>
      </c>
      <c r="C22">
        <v>2</v>
      </c>
      <c r="D22">
        <v>3</v>
      </c>
      <c r="E22">
        <v>11</v>
      </c>
      <c r="F22">
        <v>2</v>
      </c>
      <c r="G22">
        <v>1</v>
      </c>
      <c r="H22">
        <v>15</v>
      </c>
      <c r="I22">
        <v>2</v>
      </c>
      <c r="J22">
        <v>8</v>
      </c>
      <c r="K22">
        <v>0</v>
      </c>
      <c r="L22">
        <v>0</v>
      </c>
      <c r="M22">
        <v>0</v>
      </c>
      <c r="N22">
        <v>13</v>
      </c>
    </row>
    <row r="23" spans="1:14">
      <c r="A23" t="s">
        <v>61</v>
      </c>
      <c r="B23">
        <v>1</v>
      </c>
      <c r="C23">
        <v>0</v>
      </c>
      <c r="D23">
        <v>1</v>
      </c>
      <c r="E23">
        <v>2</v>
      </c>
      <c r="F23">
        <v>0</v>
      </c>
      <c r="G23">
        <v>0</v>
      </c>
      <c r="H23">
        <v>1</v>
      </c>
      <c r="I23">
        <v>1</v>
      </c>
      <c r="J23">
        <v>2</v>
      </c>
      <c r="K23">
        <v>5</v>
      </c>
      <c r="L23">
        <v>0</v>
      </c>
      <c r="M23">
        <v>0</v>
      </c>
      <c r="N23">
        <v>43</v>
      </c>
    </row>
    <row r="24" spans="1:14">
      <c r="A24" t="s">
        <v>24</v>
      </c>
      <c r="B24">
        <v>0</v>
      </c>
      <c r="C24">
        <v>12</v>
      </c>
      <c r="D24">
        <v>0</v>
      </c>
      <c r="E24">
        <v>0</v>
      </c>
      <c r="F24">
        <v>22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40</v>
      </c>
    </row>
    <row r="26" spans="1:14">
      <c r="A26" t="s">
        <v>63</v>
      </c>
      <c r="B26">
        <v>5</v>
      </c>
      <c r="C26">
        <v>0</v>
      </c>
      <c r="D26">
        <v>3</v>
      </c>
      <c r="E26">
        <v>5</v>
      </c>
      <c r="F26">
        <v>0</v>
      </c>
      <c r="G26">
        <v>1</v>
      </c>
      <c r="H26">
        <v>4</v>
      </c>
      <c r="I26">
        <v>3</v>
      </c>
      <c r="J26">
        <v>7</v>
      </c>
      <c r="K26">
        <v>0</v>
      </c>
      <c r="L26">
        <v>0</v>
      </c>
      <c r="M26">
        <v>0</v>
      </c>
      <c r="N26">
        <v>7</v>
      </c>
    </row>
    <row r="27" spans="1:14">
      <c r="A27" t="s">
        <v>64</v>
      </c>
      <c r="B27">
        <v>2</v>
      </c>
      <c r="C27">
        <v>0</v>
      </c>
      <c r="D27">
        <v>0</v>
      </c>
      <c r="E27">
        <v>2</v>
      </c>
      <c r="F27">
        <v>0</v>
      </c>
      <c r="G27">
        <v>0</v>
      </c>
      <c r="H27">
        <v>3</v>
      </c>
      <c r="I27">
        <v>2</v>
      </c>
      <c r="J27">
        <v>1</v>
      </c>
      <c r="K27">
        <v>8</v>
      </c>
      <c r="L27">
        <v>0</v>
      </c>
      <c r="M27">
        <v>0</v>
      </c>
      <c r="N27">
        <v>10</v>
      </c>
    </row>
    <row r="28" spans="1:14">
      <c r="A28" t="s">
        <v>25</v>
      </c>
      <c r="B28">
        <v>0</v>
      </c>
      <c r="C28">
        <v>6</v>
      </c>
      <c r="D28">
        <v>0</v>
      </c>
      <c r="E28">
        <v>0</v>
      </c>
      <c r="F28">
        <v>5</v>
      </c>
      <c r="G28">
        <v>12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1</v>
      </c>
    </row>
    <row r="29" spans="1:14">
      <c r="A29" t="s">
        <v>48</v>
      </c>
      <c r="B29">
        <v>0</v>
      </c>
      <c r="C29">
        <v>8</v>
      </c>
      <c r="D29">
        <v>0</v>
      </c>
      <c r="E29">
        <v>2</v>
      </c>
      <c r="F29">
        <v>9</v>
      </c>
      <c r="G29">
        <v>2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</row>
    <row r="30" spans="1:14">
      <c r="A30" t="s">
        <v>58</v>
      </c>
      <c r="B30">
        <v>1</v>
      </c>
      <c r="C30">
        <v>3</v>
      </c>
      <c r="D30">
        <v>0</v>
      </c>
      <c r="E30">
        <v>3</v>
      </c>
      <c r="F30">
        <v>1</v>
      </c>
      <c r="G30">
        <v>0</v>
      </c>
      <c r="H30">
        <v>2</v>
      </c>
      <c r="I30">
        <v>0</v>
      </c>
      <c r="J30">
        <v>5</v>
      </c>
      <c r="K30">
        <v>3</v>
      </c>
      <c r="L30">
        <v>0</v>
      </c>
      <c r="M30">
        <v>0</v>
      </c>
      <c r="N30">
        <v>3</v>
      </c>
    </row>
    <row r="31" spans="1:14">
      <c r="A31" t="s">
        <v>41</v>
      </c>
      <c r="B31">
        <v>0</v>
      </c>
      <c r="C31">
        <v>6</v>
      </c>
      <c r="D31">
        <v>1</v>
      </c>
      <c r="E31">
        <v>0</v>
      </c>
      <c r="F31">
        <v>5</v>
      </c>
      <c r="G31">
        <v>2</v>
      </c>
      <c r="H31">
        <v>0</v>
      </c>
      <c r="I31">
        <v>1</v>
      </c>
      <c r="J31">
        <v>1</v>
      </c>
      <c r="K31">
        <v>2</v>
      </c>
      <c r="L31">
        <v>0</v>
      </c>
      <c r="M31">
        <v>1</v>
      </c>
      <c r="N31">
        <v>1</v>
      </c>
    </row>
    <row r="32" spans="1:14">
      <c r="A32" t="s">
        <v>37</v>
      </c>
      <c r="B32">
        <v>0</v>
      </c>
      <c r="C32">
        <v>0</v>
      </c>
      <c r="D32">
        <v>6</v>
      </c>
      <c r="E32">
        <v>0</v>
      </c>
      <c r="F32">
        <v>0</v>
      </c>
      <c r="G32">
        <v>0</v>
      </c>
      <c r="H32">
        <v>0</v>
      </c>
      <c r="I32">
        <v>12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t="s">
        <v>65</v>
      </c>
      <c r="B33">
        <v>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2</v>
      </c>
      <c r="L33">
        <v>0</v>
      </c>
      <c r="M33">
        <v>0</v>
      </c>
      <c r="N33">
        <v>11</v>
      </c>
    </row>
    <row r="34" spans="1:14">
      <c r="A34" t="s">
        <v>66</v>
      </c>
      <c r="B34">
        <v>1</v>
      </c>
      <c r="C34">
        <v>3</v>
      </c>
      <c r="D34">
        <v>0</v>
      </c>
      <c r="E34">
        <v>2</v>
      </c>
      <c r="F34">
        <v>1</v>
      </c>
      <c r="G34">
        <v>0</v>
      </c>
      <c r="H34">
        <v>2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</row>
    <row r="35" spans="1:14">
      <c r="A35" t="s">
        <v>23</v>
      </c>
      <c r="B35">
        <v>2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</row>
    <row r="36" spans="1:14">
      <c r="A36" t="s">
        <v>67</v>
      </c>
      <c r="B36">
        <v>0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</row>
    <row r="37" spans="1:14">
      <c r="A37" t="s">
        <v>68</v>
      </c>
      <c r="B37">
        <v>0</v>
      </c>
      <c r="C37">
        <v>0</v>
      </c>
      <c r="D37">
        <v>3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t="s">
        <v>69</v>
      </c>
      <c r="B38">
        <v>2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t="s">
        <v>70</v>
      </c>
      <c r="B39">
        <v>0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</row>
    <row r="40" spans="1:14">
      <c r="A40" t="s">
        <v>52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t="s">
        <v>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</row>
    <row r="42" spans="1:14">
      <c r="A42" t="s">
        <v>72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t="s">
        <v>73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</row>
    <row r="44" spans="1:14">
      <c r="A44" t="s">
        <v>45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t="s">
        <v>74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</row>
    <row r="46" spans="1:14">
      <c r="A46" t="s">
        <v>75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t="s">
        <v>76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</row>
    <row r="48" spans="1:14">
      <c r="A48" t="s">
        <v>77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1"/>
  <sheetViews>
    <sheetView zoomScale="55" zoomScaleNormal="55" workbookViewId="0">
      <selection activeCell="N27" sqref="N27"/>
    </sheetView>
  </sheetViews>
  <sheetFormatPr defaultColWidth="9" defaultRowHeight="14"/>
  <cols>
    <col min="1" max="1" width="30.8833333333333" customWidth="1"/>
    <col min="2" max="2" width="8" customWidth="1"/>
    <col min="3" max="4" width="14.5583333333333" customWidth="1"/>
    <col min="5" max="6" width="13.8833333333333" customWidth="1"/>
    <col min="7" max="7" width="9.44166666666667" customWidth="1"/>
    <col min="8" max="9" width="13.8833333333333" customWidth="1"/>
    <col min="10" max="10" width="9.44166666666667" customWidth="1"/>
  </cols>
  <sheetData>
    <row r="1" spans="2:19">
      <c r="B1" s="6" t="s">
        <v>78</v>
      </c>
      <c r="C1" s="6"/>
      <c r="D1" s="6"/>
      <c r="E1" s="6" t="s">
        <v>79</v>
      </c>
      <c r="F1" s="6"/>
      <c r="G1" s="6"/>
      <c r="H1" s="6" t="s">
        <v>80</v>
      </c>
      <c r="I1" s="6"/>
      <c r="J1" s="6"/>
      <c r="K1" s="6" t="s">
        <v>78</v>
      </c>
      <c r="L1" s="6"/>
      <c r="M1" s="6"/>
      <c r="N1" s="6"/>
      <c r="O1" s="6"/>
      <c r="P1" s="6"/>
      <c r="Q1" s="6"/>
      <c r="R1" s="6"/>
      <c r="S1" s="6"/>
    </row>
    <row r="2" spans="11:45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</v>
      </c>
      <c r="U2" t="s">
        <v>29</v>
      </c>
      <c r="V2" t="s">
        <v>30</v>
      </c>
      <c r="W2" t="s">
        <v>4</v>
      </c>
      <c r="X2" t="s">
        <v>31</v>
      </c>
      <c r="Y2" t="s">
        <v>7</v>
      </c>
      <c r="Z2" t="s">
        <v>32</v>
      </c>
      <c r="AA2" t="s">
        <v>33</v>
      </c>
      <c r="AB2" t="s">
        <v>8</v>
      </c>
      <c r="AC2" t="s">
        <v>34</v>
      </c>
      <c r="AD2" t="s">
        <v>35</v>
      </c>
      <c r="AE2" t="s">
        <v>6</v>
      </c>
      <c r="AF2" t="s">
        <v>9</v>
      </c>
      <c r="AG2" t="s">
        <v>1</v>
      </c>
      <c r="AH2" t="s">
        <v>29</v>
      </c>
      <c r="AI2" t="s">
        <v>30</v>
      </c>
      <c r="AJ2" t="s">
        <v>4</v>
      </c>
      <c r="AK2" t="s">
        <v>31</v>
      </c>
      <c r="AL2" t="s">
        <v>7</v>
      </c>
      <c r="AM2" t="s">
        <v>2</v>
      </c>
      <c r="AN2" t="s">
        <v>59</v>
      </c>
      <c r="AO2" t="s">
        <v>5</v>
      </c>
      <c r="AP2" t="s">
        <v>34</v>
      </c>
      <c r="AQ2" t="s">
        <v>35</v>
      </c>
      <c r="AR2" t="s">
        <v>6</v>
      </c>
      <c r="AS2" t="s">
        <v>60</v>
      </c>
    </row>
    <row r="3" spans="1:45">
      <c r="A3" t="s">
        <v>10</v>
      </c>
      <c r="B3">
        <f t="shared" ref="B3:B21" si="0">(K3+N3+Q3)/3</f>
        <v>12041.3333333333</v>
      </c>
      <c r="C3">
        <f t="shared" ref="C3:C21" si="1">(L3+O3+R3)/3</f>
        <v>13838.3333333333</v>
      </c>
      <c r="D3">
        <f t="shared" ref="D3:D21" si="2">(M3+P3+S3)/3</f>
        <v>20613.3333333333</v>
      </c>
      <c r="E3">
        <f t="shared" ref="E3:E44" si="3">AVERAGE(T3:Y3)</f>
        <v>6140.5</v>
      </c>
      <c r="F3">
        <f t="shared" ref="F3:F44" si="4">AVERAGE(Z3:AB3)</f>
        <v>5904</v>
      </c>
      <c r="G3">
        <f t="shared" ref="G3:G44" si="5">AVERAGE(AC3:AF3)</f>
        <v>8114.75</v>
      </c>
      <c r="H3">
        <f t="shared" ref="H3:H34" si="6">AVERAGE(AG3:AL3)</f>
        <v>7222.66666666667</v>
      </c>
      <c r="I3">
        <f t="shared" ref="I3:I34" si="7">AVERAGE(AM3:AO3)</f>
        <v>8056.66666666667</v>
      </c>
      <c r="J3">
        <f t="shared" ref="J3:J34" si="8">AVERAGE(AP3:AS3)</f>
        <v>10165</v>
      </c>
      <c r="K3">
        <f>VLOOKUP($A$3,丰水期!A:J,2,0)</f>
        <v>11225</v>
      </c>
      <c r="L3">
        <f>VLOOKUP(A3,丰水期!$A:$J,3,0)</f>
        <v>15477</v>
      </c>
      <c r="M3">
        <f>VLOOKUP(A3,丰水期!$A:$J,4,0)</f>
        <v>20877</v>
      </c>
      <c r="N3">
        <f>VLOOKUP(A3,丰水期!$A:$J,5,0)</f>
        <v>14981</v>
      </c>
      <c r="O3">
        <f>VLOOKUP(A3,丰水期!$A:$J,6,0)</f>
        <v>17726</v>
      </c>
      <c r="P3">
        <f>VLOOKUP(A3,丰水期!$A:$J,7,0)</f>
        <v>17064</v>
      </c>
      <c r="Q3">
        <f>VLOOKUP(A3,丰水期!$A:$J,8,0)</f>
        <v>9918</v>
      </c>
      <c r="R3">
        <f>VLOOKUP(A3,丰水期!$A:$J,9,0)</f>
        <v>8312</v>
      </c>
      <c r="S3">
        <f>VLOOKUP(A3,丰水期!$A:$J,10,0)</f>
        <v>23899</v>
      </c>
      <c r="T3">
        <f>VLOOKUP(A3,枯水期!A:N,2,0)</f>
        <v>5566</v>
      </c>
      <c r="U3">
        <f>VLOOKUP(A3,枯水期!$A:$N,3,0)</f>
        <v>5997</v>
      </c>
      <c r="V3">
        <f>VLOOKUP(A3,枯水期!$A:$N,4,0)</f>
        <v>6469</v>
      </c>
      <c r="W3">
        <f>VLOOKUP(A3,枯水期!$A:$N,5,0)</f>
        <v>6641</v>
      </c>
      <c r="X3">
        <f>VLOOKUP(A3,枯水期!$A:$N,6,0)</f>
        <v>6015</v>
      </c>
      <c r="Y3">
        <f>VLOOKUP(A3,枯水期!$A:$N,7,0)</f>
        <v>6155</v>
      </c>
      <c r="Z3">
        <f>VLOOKUP(A3,枯水期!$A:$N,8,0)</f>
        <v>624</v>
      </c>
      <c r="AA3">
        <f>VLOOKUP(A3,枯水期!$A:$N,9,0)</f>
        <v>14878</v>
      </c>
      <c r="AB3">
        <f>VLOOKUP(A3,枯水期!$A:$N,10,0)</f>
        <v>2210</v>
      </c>
      <c r="AC3">
        <f>VLOOKUP(A3,枯水期!$A:$N,11,0)</f>
        <v>5476</v>
      </c>
      <c r="AD3">
        <f>VLOOKUP(A3,枯水期!$A:$N,12,0)</f>
        <v>14332</v>
      </c>
      <c r="AE3">
        <f>VLOOKUP(A3,枯水期!$A:$N,13,0)</f>
        <v>6358</v>
      </c>
      <c r="AF3">
        <f>VLOOKUP(A3,枯水期!$A:$N,14,0)</f>
        <v>6293</v>
      </c>
      <c r="AG3">
        <f>VLOOKUP($A3,平水期!$A:$N,2,0)</f>
        <v>5369</v>
      </c>
      <c r="AH3">
        <f>VLOOKUP($A3,平水期!$A:$N,3,0)</f>
        <v>7052</v>
      </c>
      <c r="AI3">
        <f>VLOOKUP($A3,平水期!$A:$N,4,0)</f>
        <v>8779</v>
      </c>
      <c r="AJ3">
        <f>VLOOKUP($A3,平水期!$A:$N,5,0)</f>
        <v>10149</v>
      </c>
      <c r="AK3">
        <f>VLOOKUP($A3,平水期!$A:$N,6,0)</f>
        <v>6621</v>
      </c>
      <c r="AL3">
        <f>VLOOKUP($A3,平水期!$A:$N,7,0)</f>
        <v>5366</v>
      </c>
      <c r="AM3">
        <f>VLOOKUP($A3,平水期!$A:$N,8,0)</f>
        <v>5354</v>
      </c>
      <c r="AN3">
        <f>VLOOKUP($A3,平水期!$A:$N,9,0)</f>
        <v>8742</v>
      </c>
      <c r="AO3">
        <f>VLOOKUP($A3,平水期!$A:$N,10,0)</f>
        <v>10074</v>
      </c>
      <c r="AP3">
        <f>VLOOKUP($A3,平水期!$A:$N,11,0)</f>
        <v>18362</v>
      </c>
      <c r="AQ3">
        <f>VLOOKUP($A3,平水期!$A:$N,12,0)</f>
        <v>4865</v>
      </c>
      <c r="AR3">
        <f>VLOOKUP($A3,平水期!$A:$N,13,0)</f>
        <v>5130</v>
      </c>
      <c r="AS3">
        <f>VLOOKUP($A3,平水期!$A:$N,14,0)</f>
        <v>12303</v>
      </c>
    </row>
    <row r="4" spans="1:45">
      <c r="A4" t="s">
        <v>11</v>
      </c>
      <c r="B4">
        <f t="shared" si="0"/>
        <v>1.66666666666667</v>
      </c>
      <c r="C4">
        <f t="shared" si="1"/>
        <v>5394.33333333333</v>
      </c>
      <c r="D4">
        <f t="shared" si="2"/>
        <v>3111.66666666667</v>
      </c>
      <c r="E4">
        <f t="shared" si="3"/>
        <v>1.16666666666667</v>
      </c>
      <c r="F4">
        <f t="shared" si="4"/>
        <v>186.666666666667</v>
      </c>
      <c r="G4">
        <f t="shared" si="5"/>
        <v>14</v>
      </c>
      <c r="H4">
        <f t="shared" si="6"/>
        <v>4529.66666666667</v>
      </c>
      <c r="I4">
        <f t="shared" si="7"/>
        <v>9062</v>
      </c>
      <c r="J4">
        <f t="shared" si="8"/>
        <v>5888.25</v>
      </c>
      <c r="K4">
        <f>VLOOKUP(A4,丰水期!A:J,2,0)</f>
        <v>1</v>
      </c>
      <c r="L4">
        <f>VLOOKUP(A4,丰水期!$A:$J,3,0)</f>
        <v>1645</v>
      </c>
      <c r="M4">
        <f>VLOOKUP(A4,丰水期!$A:$J,4,0)</f>
        <v>960</v>
      </c>
      <c r="N4">
        <f>VLOOKUP(A4,丰水期!$A:$J,5,0)</f>
        <v>2</v>
      </c>
      <c r="O4">
        <f>VLOOKUP(A4,丰水期!$A:$J,6,0)</f>
        <v>4678</v>
      </c>
      <c r="P4">
        <f>VLOOKUP(A4,丰水期!$A:$J,7,0)</f>
        <v>7127</v>
      </c>
      <c r="Q4">
        <f>VLOOKUP(A4,丰水期!$A:$J,8,0)</f>
        <v>2</v>
      </c>
      <c r="R4">
        <f>VLOOKUP(A4,丰水期!$A:$J,9,0)</f>
        <v>9860</v>
      </c>
      <c r="S4">
        <f>VLOOKUP(A4,丰水期!$A:$J,10,0)</f>
        <v>1248</v>
      </c>
      <c r="T4">
        <f>VLOOKUP(A4,枯水期!A:N,2,0)</f>
        <v>2</v>
      </c>
      <c r="U4">
        <f>VLOOKUP(A4,枯水期!$A:$N,3,0)</f>
        <v>0</v>
      </c>
      <c r="V4">
        <f>VLOOKUP(A4,枯水期!$A:$N,4,0)</f>
        <v>2</v>
      </c>
      <c r="W4">
        <f>VLOOKUP(A4,枯水期!$A:$N,5,0)</f>
        <v>1</v>
      </c>
      <c r="X4">
        <f>VLOOKUP(A4,枯水期!$A:$N,6,0)</f>
        <v>1</v>
      </c>
      <c r="Y4">
        <f>VLOOKUP(A4,枯水期!$A:$N,7,0)</f>
        <v>1</v>
      </c>
      <c r="Z4">
        <f>VLOOKUP(A4,枯水期!$A:$N,8,0)</f>
        <v>81</v>
      </c>
      <c r="AA4">
        <f>VLOOKUP(A4,枯水期!$A:$N,9,0)</f>
        <v>341</v>
      </c>
      <c r="AB4">
        <f>VLOOKUP(A4,枯水期!$A:$N,10,0)</f>
        <v>138</v>
      </c>
      <c r="AC4">
        <f>VLOOKUP(A4,枯水期!$A:$N,11,0)</f>
        <v>0</v>
      </c>
      <c r="AD4">
        <f>VLOOKUP(A4,枯水期!$A:$N,12,0)</f>
        <v>0</v>
      </c>
      <c r="AE4">
        <f>VLOOKUP(A4,枯水期!$A:$N,13,0)</f>
        <v>55</v>
      </c>
      <c r="AF4">
        <f>VLOOKUP(A4,枯水期!$A:$N,14,0)</f>
        <v>1</v>
      </c>
      <c r="AG4">
        <f>VLOOKUP($A4,平水期!$A:$N,2,0)</f>
        <v>12526</v>
      </c>
      <c r="AH4">
        <f>VLOOKUP($A4,平水期!$A:$N,3,0)</f>
        <v>5</v>
      </c>
      <c r="AI4">
        <f>VLOOKUP($A4,平水期!$A:$N,4,0)</f>
        <v>9246</v>
      </c>
      <c r="AJ4">
        <f>VLOOKUP($A4,平水期!$A:$N,5,0)</f>
        <v>5372</v>
      </c>
      <c r="AK4">
        <f>VLOOKUP($A4,平水期!$A:$N,6,0)</f>
        <v>16</v>
      </c>
      <c r="AL4">
        <f>VLOOKUP($A4,平水期!$A:$N,7,0)</f>
        <v>13</v>
      </c>
      <c r="AM4">
        <f>VLOOKUP($A4,平水期!$A:$N,8,0)</f>
        <v>12563</v>
      </c>
      <c r="AN4">
        <f>VLOOKUP($A4,平水期!$A:$N,9,0)</f>
        <v>9271</v>
      </c>
      <c r="AO4">
        <f>VLOOKUP($A4,平水期!$A:$N,10,0)</f>
        <v>5352</v>
      </c>
      <c r="AP4">
        <f>VLOOKUP($A4,平水期!$A:$N,11,0)</f>
        <v>383</v>
      </c>
      <c r="AQ4">
        <f>VLOOKUP($A4,平水期!$A:$N,12,0)</f>
        <v>11095</v>
      </c>
      <c r="AR4">
        <f>VLOOKUP($A4,平水期!$A:$N,13,0)</f>
        <v>10455</v>
      </c>
      <c r="AS4">
        <f>VLOOKUP($A4,平水期!$A:$N,14,0)</f>
        <v>1620</v>
      </c>
    </row>
    <row r="5" spans="1:45">
      <c r="A5" t="s">
        <v>12</v>
      </c>
      <c r="B5">
        <f t="shared" si="0"/>
        <v>5471.66666666667</v>
      </c>
      <c r="C5">
        <f t="shared" si="1"/>
        <v>1244</v>
      </c>
      <c r="D5">
        <f t="shared" si="2"/>
        <v>113</v>
      </c>
      <c r="E5">
        <f t="shared" si="3"/>
        <v>4559.5</v>
      </c>
      <c r="F5">
        <f t="shared" si="4"/>
        <v>165</v>
      </c>
      <c r="G5">
        <f t="shared" si="5"/>
        <v>38.5</v>
      </c>
      <c r="H5">
        <f t="shared" si="6"/>
        <v>3161.16666666667</v>
      </c>
      <c r="I5">
        <f t="shared" si="7"/>
        <v>50</v>
      </c>
      <c r="J5">
        <f t="shared" si="8"/>
        <v>134.25</v>
      </c>
      <c r="K5">
        <f>VLOOKUP(A5,丰水期!A:J,2,0)</f>
        <v>6161</v>
      </c>
      <c r="L5">
        <f>VLOOKUP(A5,丰水期!$A:$J,3,0)</f>
        <v>1307</v>
      </c>
      <c r="M5">
        <f>VLOOKUP(A5,丰水期!$A:$J,4,0)</f>
        <v>0</v>
      </c>
      <c r="N5">
        <f>VLOOKUP(A5,丰水期!$A:$J,5,0)</f>
        <v>4323</v>
      </c>
      <c r="O5">
        <f>VLOOKUP(A5,丰水期!$A:$J,6,0)</f>
        <v>944</v>
      </c>
      <c r="P5">
        <f>VLOOKUP(A5,丰水期!$A:$J,7,0)</f>
        <v>328</v>
      </c>
      <c r="Q5">
        <f>VLOOKUP(A5,丰水期!$A:$J,8,0)</f>
        <v>5931</v>
      </c>
      <c r="R5">
        <f>VLOOKUP(A5,丰水期!$A:$J,9,0)</f>
        <v>1481</v>
      </c>
      <c r="S5">
        <f>VLOOKUP(A5,丰水期!$A:$J,10,0)</f>
        <v>11</v>
      </c>
      <c r="T5">
        <f>VLOOKUP(A5,枯水期!A:N,2,0)</f>
        <v>5089</v>
      </c>
      <c r="U5">
        <f>VLOOKUP(A5,枯水期!$A:$N,3,0)</f>
        <v>4921</v>
      </c>
      <c r="V5">
        <f>VLOOKUP(A5,枯水期!$A:$N,4,0)</f>
        <v>4329</v>
      </c>
      <c r="W5">
        <f>VLOOKUP(A5,枯水期!$A:$N,5,0)</f>
        <v>4175</v>
      </c>
      <c r="X5">
        <f>VLOOKUP(A5,枯水期!$A:$N,6,0)</f>
        <v>4145</v>
      </c>
      <c r="Y5">
        <f>VLOOKUP(A5,枯水期!$A:$N,7,0)</f>
        <v>4698</v>
      </c>
      <c r="Z5">
        <f>VLOOKUP(A5,枯水期!$A:$N,8,0)</f>
        <v>76</v>
      </c>
      <c r="AA5">
        <f>VLOOKUP(A5,枯水期!$A:$N,9,0)</f>
        <v>166</v>
      </c>
      <c r="AB5">
        <f>VLOOKUP(A5,枯水期!$A:$N,10,0)</f>
        <v>253</v>
      </c>
      <c r="AC5">
        <f>VLOOKUP(A5,枯水期!$A:$N,11,0)</f>
        <v>3</v>
      </c>
      <c r="AD5">
        <f>VLOOKUP(A5,枯水期!$A:$N,12,0)</f>
        <v>2</v>
      </c>
      <c r="AE5">
        <f>VLOOKUP(A5,枯水期!$A:$N,13,0)</f>
        <v>94</v>
      </c>
      <c r="AF5">
        <f>VLOOKUP(A5,枯水期!$A:$N,14,0)</f>
        <v>55</v>
      </c>
      <c r="AG5">
        <f>VLOOKUP($A5,平水期!$A:$N,2,0)</f>
        <v>38</v>
      </c>
      <c r="AH5">
        <f>VLOOKUP($A5,平水期!$A:$N,3,0)</f>
        <v>5487</v>
      </c>
      <c r="AI5">
        <f>VLOOKUP($A5,平水期!$A:$N,4,0)</f>
        <v>40</v>
      </c>
      <c r="AJ5">
        <f>VLOOKUP($A5,平水期!$A:$N,5,0)</f>
        <v>74</v>
      </c>
      <c r="AK5">
        <f>VLOOKUP($A5,平水期!$A:$N,6,0)</f>
        <v>6228</v>
      </c>
      <c r="AL5">
        <f>VLOOKUP($A5,平水期!$A:$N,7,0)</f>
        <v>7100</v>
      </c>
      <c r="AM5">
        <f>VLOOKUP($A5,平水期!$A:$N,8,0)</f>
        <v>55</v>
      </c>
      <c r="AN5">
        <f>VLOOKUP($A5,平水期!$A:$N,9,0)</f>
        <v>30</v>
      </c>
      <c r="AO5">
        <f>VLOOKUP($A5,平水期!$A:$N,10,0)</f>
        <v>65</v>
      </c>
      <c r="AP5">
        <f>VLOOKUP($A5,平水期!$A:$N,11,0)</f>
        <v>236</v>
      </c>
      <c r="AQ5">
        <f>VLOOKUP($A5,平水期!$A:$N,12,0)</f>
        <v>84</v>
      </c>
      <c r="AR5">
        <f>VLOOKUP($A5,平水期!$A:$N,13,0)</f>
        <v>91</v>
      </c>
      <c r="AS5">
        <f>VLOOKUP($A5,平水期!$A:$N,14,0)</f>
        <v>126</v>
      </c>
    </row>
    <row r="6" spans="1:45">
      <c r="A6" t="s">
        <v>13</v>
      </c>
      <c r="B6">
        <f t="shared" si="0"/>
        <v>1727.66666666667</v>
      </c>
      <c r="C6">
        <f t="shared" si="1"/>
        <v>3921</v>
      </c>
      <c r="D6">
        <f t="shared" si="2"/>
        <v>865.666666666667</v>
      </c>
      <c r="E6">
        <f t="shared" si="3"/>
        <v>1715</v>
      </c>
      <c r="F6">
        <f t="shared" si="4"/>
        <v>1889.33333333333</v>
      </c>
      <c r="G6">
        <f t="shared" si="5"/>
        <v>1183</v>
      </c>
      <c r="H6">
        <f t="shared" si="6"/>
        <v>1311.66666666667</v>
      </c>
      <c r="I6">
        <f t="shared" si="7"/>
        <v>1497</v>
      </c>
      <c r="J6">
        <f t="shared" si="8"/>
        <v>1268.75</v>
      </c>
      <c r="K6">
        <f>VLOOKUP(A6,丰水期!A:J,2,0)</f>
        <v>1588</v>
      </c>
      <c r="L6">
        <f>VLOOKUP(A6,丰水期!$A:$J,3,0)</f>
        <v>5545</v>
      </c>
      <c r="M6">
        <f>VLOOKUP(A6,丰水期!$A:$J,4,0)</f>
        <v>1993</v>
      </c>
      <c r="N6">
        <f>VLOOKUP(A6,丰水期!$A:$J,5,0)</f>
        <v>1407</v>
      </c>
      <c r="O6">
        <f>VLOOKUP(A6,丰水期!$A:$J,6,0)</f>
        <v>1384</v>
      </c>
      <c r="P6">
        <f>VLOOKUP(A6,丰水期!$A:$J,7,0)</f>
        <v>579</v>
      </c>
      <c r="Q6">
        <f>VLOOKUP(A6,丰水期!$A:$J,8,0)</f>
        <v>2188</v>
      </c>
      <c r="R6">
        <f>VLOOKUP(A6,丰水期!$A:$J,9,0)</f>
        <v>4834</v>
      </c>
      <c r="S6">
        <f>VLOOKUP(A6,丰水期!$A:$J,10,0)</f>
        <v>25</v>
      </c>
      <c r="T6">
        <f>VLOOKUP(A6,枯水期!A:N,2,0)</f>
        <v>1611</v>
      </c>
      <c r="U6">
        <f>VLOOKUP(A6,枯水期!$A:$N,3,0)</f>
        <v>1635</v>
      </c>
      <c r="V6">
        <f>VLOOKUP(A6,枯水期!$A:$N,4,0)</f>
        <v>1601</v>
      </c>
      <c r="W6">
        <f>VLOOKUP(A6,枯水期!$A:$N,5,0)</f>
        <v>1880</v>
      </c>
      <c r="X6">
        <f>VLOOKUP(A6,枯水期!$A:$N,6,0)</f>
        <v>1805</v>
      </c>
      <c r="Y6">
        <f>VLOOKUP(A6,枯水期!$A:$N,7,0)</f>
        <v>1758</v>
      </c>
      <c r="Z6">
        <f>VLOOKUP(A6,枯水期!$A:$N,8,0)</f>
        <v>828</v>
      </c>
      <c r="AA6">
        <f>VLOOKUP(A6,枯水期!$A:$N,9,0)</f>
        <v>1095</v>
      </c>
      <c r="AB6">
        <f>VLOOKUP(A6,枯水期!$A:$N,10,0)</f>
        <v>3745</v>
      </c>
      <c r="AC6">
        <f>VLOOKUP(A6,枯水期!$A:$N,11,0)</f>
        <v>130</v>
      </c>
      <c r="AD6">
        <f>VLOOKUP(A6,枯水期!$A:$N,12,0)</f>
        <v>1267</v>
      </c>
      <c r="AE6">
        <f>VLOOKUP(A6,枯水期!$A:$N,13,0)</f>
        <v>3236</v>
      </c>
      <c r="AF6">
        <f>VLOOKUP(A6,枯水期!$A:$N,14,0)</f>
        <v>99</v>
      </c>
      <c r="AG6">
        <f>VLOOKUP($A6,平水期!$A:$N,2,0)</f>
        <v>1299</v>
      </c>
      <c r="AH6">
        <f>VLOOKUP($A6,平水期!$A:$N,3,0)</f>
        <v>1230</v>
      </c>
      <c r="AI6">
        <f>VLOOKUP($A6,平水期!$A:$N,4,0)</f>
        <v>572</v>
      </c>
      <c r="AJ6">
        <f>VLOOKUP($A6,平水期!$A:$N,5,0)</f>
        <v>2622</v>
      </c>
      <c r="AK6">
        <f>VLOOKUP($A6,平水期!$A:$N,6,0)</f>
        <v>1068</v>
      </c>
      <c r="AL6">
        <f>VLOOKUP($A6,平水期!$A:$N,7,0)</f>
        <v>1079</v>
      </c>
      <c r="AM6">
        <f>VLOOKUP($A6,平水期!$A:$N,8,0)</f>
        <v>1252</v>
      </c>
      <c r="AN6">
        <f>VLOOKUP($A6,平水期!$A:$N,9,0)</f>
        <v>575</v>
      </c>
      <c r="AO6">
        <f>VLOOKUP($A6,平水期!$A:$N,10,0)</f>
        <v>2664</v>
      </c>
      <c r="AP6">
        <f>VLOOKUP($A6,平水期!$A:$N,11,0)</f>
        <v>438</v>
      </c>
      <c r="AQ6">
        <f>VLOOKUP($A6,平水期!$A:$N,12,0)</f>
        <v>1098</v>
      </c>
      <c r="AR6">
        <f>VLOOKUP($A6,平水期!$A:$N,13,0)</f>
        <v>1285</v>
      </c>
      <c r="AS6">
        <f>VLOOKUP($A6,平水期!$A:$N,14,0)</f>
        <v>2254</v>
      </c>
    </row>
    <row r="7" spans="1:45">
      <c r="A7" t="s">
        <v>14</v>
      </c>
      <c r="B7">
        <f t="shared" si="0"/>
        <v>1612.33333333333</v>
      </c>
      <c r="C7">
        <f t="shared" si="1"/>
        <v>400.666666666667</v>
      </c>
      <c r="D7">
        <f t="shared" si="2"/>
        <v>395.333333333333</v>
      </c>
      <c r="E7">
        <f t="shared" si="3"/>
        <v>3089.16666666667</v>
      </c>
      <c r="F7">
        <f t="shared" si="4"/>
        <v>1447</v>
      </c>
      <c r="G7">
        <f t="shared" si="5"/>
        <v>5723.75</v>
      </c>
      <c r="H7">
        <f t="shared" si="6"/>
        <v>1232.66666666667</v>
      </c>
      <c r="I7">
        <f t="shared" si="7"/>
        <v>909.333333333333</v>
      </c>
      <c r="J7">
        <f t="shared" si="8"/>
        <v>805</v>
      </c>
      <c r="K7">
        <f>VLOOKUP(A7,丰水期!A:J,2,0)</f>
        <v>1808</v>
      </c>
      <c r="L7">
        <f>VLOOKUP(A7,丰水期!$A:$J,3,0)</f>
        <v>930</v>
      </c>
      <c r="M7">
        <f>VLOOKUP(A7,丰水期!$A:$J,4,0)</f>
        <v>1064</v>
      </c>
      <c r="N7">
        <f>VLOOKUP(A7,丰水期!$A:$J,5,0)</f>
        <v>1299</v>
      </c>
      <c r="O7">
        <f>VLOOKUP(A7,丰水期!$A:$J,6,0)</f>
        <v>4</v>
      </c>
      <c r="P7">
        <f>VLOOKUP(A7,丰水期!$A:$J,7,0)</f>
        <v>117</v>
      </c>
      <c r="Q7">
        <f>VLOOKUP(A7,丰水期!$A:$J,8,0)</f>
        <v>1730</v>
      </c>
      <c r="R7">
        <f>VLOOKUP(A7,丰水期!$A:$J,9,0)</f>
        <v>268</v>
      </c>
      <c r="S7">
        <f>VLOOKUP(A7,丰水期!$A:$J,10,0)</f>
        <v>5</v>
      </c>
      <c r="T7">
        <f>VLOOKUP(A7,枯水期!A:N,2,0)</f>
        <v>3324</v>
      </c>
      <c r="U7">
        <f>VLOOKUP(A7,枯水期!$A:$N,3,0)</f>
        <v>3045</v>
      </c>
      <c r="V7">
        <f>VLOOKUP(A7,枯水期!$A:$N,4,0)</f>
        <v>3495</v>
      </c>
      <c r="W7">
        <f>VLOOKUP(A7,枯水期!$A:$N,5,0)</f>
        <v>2421</v>
      </c>
      <c r="X7">
        <f>VLOOKUP(A7,枯水期!$A:$N,6,0)</f>
        <v>3653</v>
      </c>
      <c r="Y7">
        <f>VLOOKUP(A7,枯水期!$A:$N,7,0)</f>
        <v>2597</v>
      </c>
      <c r="Z7">
        <f>VLOOKUP(A7,枯水期!$A:$N,8,0)</f>
        <v>680</v>
      </c>
      <c r="AA7">
        <f>VLOOKUP(A7,枯水期!$A:$N,9,0)</f>
        <v>2147</v>
      </c>
      <c r="AB7">
        <f>VLOOKUP(A7,枯水期!$A:$N,10,0)</f>
        <v>1514</v>
      </c>
      <c r="AC7">
        <f>VLOOKUP(A7,枯水期!$A:$N,11,0)</f>
        <v>3967</v>
      </c>
      <c r="AD7">
        <f>VLOOKUP(A7,枯水期!$A:$N,12,0)</f>
        <v>3531</v>
      </c>
      <c r="AE7">
        <f>VLOOKUP(A7,枯水期!$A:$N,13,0)</f>
        <v>9267</v>
      </c>
      <c r="AF7">
        <f>VLOOKUP(A7,枯水期!$A:$N,14,0)</f>
        <v>6130</v>
      </c>
      <c r="AG7">
        <f>VLOOKUP($A7,平水期!$A:$N,2,0)</f>
        <v>454</v>
      </c>
      <c r="AH7">
        <f>VLOOKUP($A7,平水期!$A:$N,3,0)</f>
        <v>945</v>
      </c>
      <c r="AI7">
        <f>VLOOKUP($A7,平水期!$A:$N,4,0)</f>
        <v>1059</v>
      </c>
      <c r="AJ7">
        <f>VLOOKUP($A7,平水期!$A:$N,5,0)</f>
        <v>1182</v>
      </c>
      <c r="AK7">
        <f>VLOOKUP($A7,平水期!$A:$N,6,0)</f>
        <v>2097</v>
      </c>
      <c r="AL7">
        <f>VLOOKUP($A7,平水期!$A:$N,7,0)</f>
        <v>1659</v>
      </c>
      <c r="AM7">
        <f>VLOOKUP($A7,平水期!$A:$N,8,0)</f>
        <v>461</v>
      </c>
      <c r="AN7">
        <f>VLOOKUP($A7,平水期!$A:$N,9,0)</f>
        <v>1071</v>
      </c>
      <c r="AO7">
        <f>VLOOKUP($A7,平水期!$A:$N,10,0)</f>
        <v>1196</v>
      </c>
      <c r="AP7">
        <f>VLOOKUP($A7,平水期!$A:$N,11,0)</f>
        <v>124</v>
      </c>
      <c r="AQ7">
        <f>VLOOKUP($A7,平水期!$A:$N,12,0)</f>
        <v>615</v>
      </c>
      <c r="AR7">
        <f>VLOOKUP($A7,平水期!$A:$N,13,0)</f>
        <v>727</v>
      </c>
      <c r="AS7">
        <f>VLOOKUP($A7,平水期!$A:$N,14,0)</f>
        <v>1754</v>
      </c>
    </row>
    <row r="8" spans="1:45">
      <c r="A8" t="s">
        <v>15</v>
      </c>
      <c r="B8">
        <f t="shared" si="0"/>
        <v>1997</v>
      </c>
      <c r="C8">
        <f t="shared" si="1"/>
        <v>27.6666666666667</v>
      </c>
      <c r="D8">
        <f t="shared" si="2"/>
        <v>2</v>
      </c>
      <c r="E8">
        <f t="shared" si="3"/>
        <v>2401.16666666667</v>
      </c>
      <c r="F8">
        <f t="shared" si="4"/>
        <v>11.6666666666667</v>
      </c>
      <c r="G8">
        <f t="shared" si="5"/>
        <v>1.25</v>
      </c>
      <c r="H8">
        <f t="shared" si="6"/>
        <v>813.666666666667</v>
      </c>
      <c r="I8">
        <f t="shared" si="7"/>
        <v>1.66666666666667</v>
      </c>
      <c r="J8">
        <f t="shared" si="8"/>
        <v>11.75</v>
      </c>
      <c r="K8">
        <f>VLOOKUP(A8,丰水期!A:J,2,0)</f>
        <v>2246</v>
      </c>
      <c r="L8">
        <f>VLOOKUP(A8,丰水期!$A:$J,3,0)</f>
        <v>32</v>
      </c>
      <c r="M8">
        <f>VLOOKUP(A8,丰水期!$A:$J,4,0)</f>
        <v>0</v>
      </c>
      <c r="N8">
        <f>VLOOKUP(A8,丰水期!$A:$J,5,0)</f>
        <v>1360</v>
      </c>
      <c r="O8">
        <f>VLOOKUP(A8,丰水期!$A:$J,6,0)</f>
        <v>19</v>
      </c>
      <c r="P8">
        <f>VLOOKUP(A8,丰水期!$A:$J,7,0)</f>
        <v>1</v>
      </c>
      <c r="Q8">
        <f>VLOOKUP(A8,丰水期!$A:$J,8,0)</f>
        <v>2385</v>
      </c>
      <c r="R8">
        <f>VLOOKUP(A8,丰水期!$A:$J,9,0)</f>
        <v>32</v>
      </c>
      <c r="S8">
        <f>VLOOKUP(A8,丰水期!$A:$J,10,0)</f>
        <v>5</v>
      </c>
      <c r="T8">
        <f>VLOOKUP(A8,枯水期!A:N,2,0)</f>
        <v>2142</v>
      </c>
      <c r="U8">
        <f>VLOOKUP(A8,枯水期!$A:$N,3,0)</f>
        <v>2219</v>
      </c>
      <c r="V8">
        <f>VLOOKUP(A8,枯水期!$A:$N,4,0)</f>
        <v>2119</v>
      </c>
      <c r="W8">
        <f>VLOOKUP(A8,枯水期!$A:$N,5,0)</f>
        <v>2702</v>
      </c>
      <c r="X8">
        <f>VLOOKUP(A8,枯水期!$A:$N,6,0)</f>
        <v>2657</v>
      </c>
      <c r="Y8">
        <f>VLOOKUP(A8,枯水期!$A:$N,7,0)</f>
        <v>2568</v>
      </c>
      <c r="Z8">
        <f>VLOOKUP(A8,枯水期!$A:$N,8,0)</f>
        <v>11</v>
      </c>
      <c r="AA8">
        <f>VLOOKUP(A8,枯水期!$A:$N,9,0)</f>
        <v>17</v>
      </c>
      <c r="AB8">
        <f>VLOOKUP(A8,枯水期!$A:$N,10,0)</f>
        <v>7</v>
      </c>
      <c r="AC8">
        <f>VLOOKUP(A8,枯水期!$A:$N,11,0)</f>
        <v>0</v>
      </c>
      <c r="AD8">
        <f>VLOOKUP(A8,枯水期!$A:$N,12,0)</f>
        <v>3</v>
      </c>
      <c r="AE8">
        <f>VLOOKUP(A8,枯水期!$A:$N,13,0)</f>
        <v>1</v>
      </c>
      <c r="AF8">
        <f>VLOOKUP(A8,枯水期!$A:$N,14,0)</f>
        <v>1</v>
      </c>
      <c r="AG8">
        <f>VLOOKUP($A8,平水期!$A:$N,2,0)</f>
        <v>3</v>
      </c>
      <c r="AH8">
        <f>VLOOKUP($A8,平水期!$A:$N,3,0)</f>
        <v>2051</v>
      </c>
      <c r="AI8">
        <f>VLOOKUP($A8,平水期!$A:$N,4,0)</f>
        <v>0</v>
      </c>
      <c r="AJ8">
        <f>VLOOKUP($A8,平水期!$A:$N,5,0)</f>
        <v>2</v>
      </c>
      <c r="AK8">
        <f>VLOOKUP($A8,平水期!$A:$N,6,0)</f>
        <v>1134</v>
      </c>
      <c r="AL8">
        <f>VLOOKUP($A8,平水期!$A:$N,7,0)</f>
        <v>1692</v>
      </c>
      <c r="AM8">
        <f>VLOOKUP($A8,平水期!$A:$N,8,0)</f>
        <v>3</v>
      </c>
      <c r="AN8">
        <f>VLOOKUP($A8,平水期!$A:$N,9,0)</f>
        <v>0</v>
      </c>
      <c r="AO8">
        <f>VLOOKUP($A8,平水期!$A:$N,10,0)</f>
        <v>2</v>
      </c>
      <c r="AP8">
        <f>VLOOKUP($A8,平水期!$A:$N,11,0)</f>
        <v>35</v>
      </c>
      <c r="AQ8">
        <f>VLOOKUP($A8,平水期!$A:$N,12,0)</f>
        <v>0</v>
      </c>
      <c r="AR8">
        <f>VLOOKUP($A8,平水期!$A:$N,13,0)</f>
        <v>1</v>
      </c>
      <c r="AS8">
        <f>VLOOKUP($A8,平水期!$A:$N,14,0)</f>
        <v>11</v>
      </c>
    </row>
    <row r="9" spans="1:45">
      <c r="A9" t="s">
        <v>16</v>
      </c>
      <c r="B9">
        <f t="shared" si="0"/>
        <v>1412.66666666667</v>
      </c>
      <c r="C9">
        <f t="shared" si="1"/>
        <v>152.666666666667</v>
      </c>
      <c r="D9">
        <f t="shared" si="2"/>
        <v>1.66666666666667</v>
      </c>
      <c r="E9">
        <f t="shared" si="3"/>
        <v>231.166666666667</v>
      </c>
      <c r="F9">
        <f t="shared" si="4"/>
        <v>8958.66666666667</v>
      </c>
      <c r="G9">
        <f t="shared" si="5"/>
        <v>29</v>
      </c>
      <c r="H9">
        <f t="shared" si="6"/>
        <v>249.333333333333</v>
      </c>
      <c r="I9">
        <f t="shared" si="7"/>
        <v>112</v>
      </c>
      <c r="J9">
        <f t="shared" si="8"/>
        <v>215.5</v>
      </c>
      <c r="K9">
        <f>VLOOKUP(A9,丰水期!A:J,2,0)</f>
        <v>1176</v>
      </c>
      <c r="L9">
        <f>VLOOKUP(A9,丰水期!$A:$J,3,0)</f>
        <v>198</v>
      </c>
      <c r="M9">
        <f>VLOOKUP(A9,丰水期!$A:$J,4,0)</f>
        <v>2</v>
      </c>
      <c r="N9">
        <f>VLOOKUP(A9,丰水期!$A:$J,5,0)</f>
        <v>1171</v>
      </c>
      <c r="O9">
        <f>VLOOKUP(A9,丰水期!$A:$J,6,0)</f>
        <v>258</v>
      </c>
      <c r="P9">
        <f>VLOOKUP(A9,丰水期!$A:$J,7,0)</f>
        <v>1</v>
      </c>
      <c r="Q9">
        <f>VLOOKUP(A9,丰水期!$A:$J,8,0)</f>
        <v>1891</v>
      </c>
      <c r="R9">
        <f>VLOOKUP(A9,丰水期!$A:$J,9,0)</f>
        <v>2</v>
      </c>
      <c r="S9">
        <f>VLOOKUP(A9,丰水期!$A:$J,10,0)</f>
        <v>2</v>
      </c>
      <c r="T9">
        <f>VLOOKUP(A9,枯水期!A:N,2,0)</f>
        <v>257</v>
      </c>
      <c r="U9">
        <f>VLOOKUP(A9,枯水期!$A:$N,3,0)</f>
        <v>222</v>
      </c>
      <c r="V9">
        <f>VLOOKUP(A9,枯水期!$A:$N,4,0)</f>
        <v>196</v>
      </c>
      <c r="W9">
        <f>VLOOKUP(A9,枯水期!$A:$N,5,0)</f>
        <v>237</v>
      </c>
      <c r="X9">
        <f>VLOOKUP(A9,枯水期!$A:$N,6,0)</f>
        <v>215</v>
      </c>
      <c r="Y9">
        <f>VLOOKUP(A9,枯水期!$A:$N,7,0)</f>
        <v>260</v>
      </c>
      <c r="Z9">
        <f>VLOOKUP(A9,枯水期!$A:$N,8,0)</f>
        <v>16729</v>
      </c>
      <c r="AA9">
        <f>VLOOKUP(A9,枯水期!$A:$N,9,0)</f>
        <v>28</v>
      </c>
      <c r="AB9">
        <f>VLOOKUP(A9,枯水期!$A:$N,10,0)</f>
        <v>10119</v>
      </c>
      <c r="AC9">
        <f>VLOOKUP(A9,枯水期!$A:$N,11,0)</f>
        <v>7</v>
      </c>
      <c r="AD9">
        <f>VLOOKUP(A9,枯水期!$A:$N,12,0)</f>
        <v>36</v>
      </c>
      <c r="AE9">
        <f>VLOOKUP(A9,枯水期!$A:$N,13,0)</f>
        <v>73</v>
      </c>
      <c r="AF9">
        <f>VLOOKUP(A9,枯水期!$A:$N,14,0)</f>
        <v>0</v>
      </c>
      <c r="AG9">
        <f>VLOOKUP($A9,平水期!$A:$N,2,0)</f>
        <v>37</v>
      </c>
      <c r="AH9">
        <f>VLOOKUP($A9,平水期!$A:$N,3,0)</f>
        <v>213</v>
      </c>
      <c r="AI9">
        <f>VLOOKUP($A9,平水期!$A:$N,4,0)</f>
        <v>147</v>
      </c>
      <c r="AJ9">
        <f>VLOOKUP($A9,平水期!$A:$N,5,0)</f>
        <v>144</v>
      </c>
      <c r="AK9">
        <f>VLOOKUP($A9,平水期!$A:$N,6,0)</f>
        <v>494</v>
      </c>
      <c r="AL9">
        <f>VLOOKUP($A9,平水期!$A:$N,7,0)</f>
        <v>461</v>
      </c>
      <c r="AM9">
        <f>VLOOKUP($A9,平水期!$A:$N,8,0)</f>
        <v>26</v>
      </c>
      <c r="AN9">
        <f>VLOOKUP($A9,平水期!$A:$N,9,0)</f>
        <v>144</v>
      </c>
      <c r="AO9">
        <f>VLOOKUP($A9,平水期!$A:$N,10,0)</f>
        <v>166</v>
      </c>
      <c r="AP9">
        <f>VLOOKUP($A9,平水期!$A:$N,11,0)</f>
        <v>59</v>
      </c>
      <c r="AQ9">
        <f>VLOOKUP($A9,平水期!$A:$N,12,0)</f>
        <v>6</v>
      </c>
      <c r="AR9">
        <f>VLOOKUP($A9,平水期!$A:$N,13,0)</f>
        <v>5</v>
      </c>
      <c r="AS9">
        <f>VLOOKUP($A9,平水期!$A:$N,14,0)</f>
        <v>792</v>
      </c>
    </row>
    <row r="10" spans="1:45">
      <c r="A10" t="s">
        <v>17</v>
      </c>
      <c r="B10">
        <f t="shared" si="0"/>
        <v>267</v>
      </c>
      <c r="C10">
        <f t="shared" si="1"/>
        <v>47</v>
      </c>
      <c r="D10">
        <f t="shared" si="2"/>
        <v>0.333333333333333</v>
      </c>
      <c r="E10">
        <f t="shared" si="3"/>
        <v>40</v>
      </c>
      <c r="F10">
        <f t="shared" si="4"/>
        <v>0</v>
      </c>
      <c r="G10">
        <f t="shared" si="5"/>
        <v>0.25</v>
      </c>
      <c r="H10">
        <f t="shared" si="6"/>
        <v>526.333333333333</v>
      </c>
      <c r="I10">
        <f t="shared" si="7"/>
        <v>0.666666666666667</v>
      </c>
      <c r="J10">
        <f t="shared" si="8"/>
        <v>4.75</v>
      </c>
      <c r="K10">
        <f>VLOOKUP(A10,丰水期!A:J,2,0)</f>
        <v>356</v>
      </c>
      <c r="L10">
        <f>VLOOKUP(A10,丰水期!$A:$J,3,0)</f>
        <v>0</v>
      </c>
      <c r="M10">
        <f>VLOOKUP(A10,丰水期!$A:$J,4,0)</f>
        <v>0</v>
      </c>
      <c r="N10">
        <f>VLOOKUP(A10,丰水期!$A:$J,5,0)</f>
        <v>152</v>
      </c>
      <c r="O10">
        <f>VLOOKUP(A10,丰水期!$A:$J,6,0)</f>
        <v>6</v>
      </c>
      <c r="P10">
        <f>VLOOKUP(A10,丰水期!$A:$J,7,0)</f>
        <v>0</v>
      </c>
      <c r="Q10">
        <f>VLOOKUP(A10,丰水期!$A:$J,8,0)</f>
        <v>293</v>
      </c>
      <c r="R10">
        <f>VLOOKUP(A10,丰水期!$A:$J,9,0)</f>
        <v>135</v>
      </c>
      <c r="S10">
        <f>VLOOKUP(A10,丰水期!$A:$J,10,0)</f>
        <v>1</v>
      </c>
      <c r="T10">
        <f>VLOOKUP(A10,枯水期!A:N,2,0)</f>
        <v>38</v>
      </c>
      <c r="U10">
        <f>VLOOKUP(A10,枯水期!$A:$N,3,0)</f>
        <v>37</v>
      </c>
      <c r="V10">
        <f>VLOOKUP(A10,枯水期!$A:$N,4,0)</f>
        <v>39</v>
      </c>
      <c r="W10">
        <f>VLOOKUP(A10,枯水期!$A:$N,5,0)</f>
        <v>44</v>
      </c>
      <c r="X10">
        <f>VLOOKUP(A10,枯水期!$A:$N,6,0)</f>
        <v>36</v>
      </c>
      <c r="Y10">
        <f>VLOOKUP(A10,枯水期!$A:$N,7,0)</f>
        <v>46</v>
      </c>
      <c r="Z10">
        <f>VLOOKUP(A10,枯水期!$A:$N,8,0)</f>
        <v>0</v>
      </c>
      <c r="AA10">
        <f>VLOOKUP(A10,枯水期!$A:$N,9,0)</f>
        <v>0</v>
      </c>
      <c r="AB10">
        <f>VLOOKUP(A10,枯水期!$A:$N,10,0)</f>
        <v>0</v>
      </c>
      <c r="AC10">
        <f>VLOOKUP(A10,枯水期!$A:$N,11,0)</f>
        <v>1</v>
      </c>
      <c r="AD10">
        <f>VLOOKUP(A10,枯水期!$A:$N,12,0)</f>
        <v>0</v>
      </c>
      <c r="AE10">
        <f>VLOOKUP(A10,枯水期!$A:$N,13,0)</f>
        <v>0</v>
      </c>
      <c r="AF10">
        <f>VLOOKUP(A10,枯水期!$A:$N,14,0)</f>
        <v>0</v>
      </c>
      <c r="AG10">
        <f>VLOOKUP($A10,平水期!$A:$N,2,0)</f>
        <v>0</v>
      </c>
      <c r="AH10">
        <f>VLOOKUP($A10,平水期!$A:$N,3,0)</f>
        <v>1371</v>
      </c>
      <c r="AI10">
        <f>VLOOKUP($A10,平水期!$A:$N,4,0)</f>
        <v>3</v>
      </c>
      <c r="AJ10">
        <f>VLOOKUP($A10,平水期!$A:$N,5,0)</f>
        <v>1</v>
      </c>
      <c r="AK10">
        <f>VLOOKUP($A10,平水期!$A:$N,6,0)</f>
        <v>679</v>
      </c>
      <c r="AL10">
        <f>VLOOKUP($A10,平水期!$A:$N,7,0)</f>
        <v>1104</v>
      </c>
      <c r="AM10">
        <f>VLOOKUP($A10,平水期!$A:$N,8,0)</f>
        <v>0</v>
      </c>
      <c r="AN10">
        <f>VLOOKUP($A10,平水期!$A:$N,9,0)</f>
        <v>0</v>
      </c>
      <c r="AO10">
        <f>VLOOKUP($A10,平水期!$A:$N,10,0)</f>
        <v>2</v>
      </c>
      <c r="AP10">
        <f>VLOOKUP($A10,平水期!$A:$N,11,0)</f>
        <v>12</v>
      </c>
      <c r="AQ10">
        <f>VLOOKUP($A10,平水期!$A:$N,12,0)</f>
        <v>0</v>
      </c>
      <c r="AR10">
        <f>VLOOKUP($A10,平水期!$A:$N,13,0)</f>
        <v>0</v>
      </c>
      <c r="AS10">
        <f>VLOOKUP($A10,平水期!$A:$N,14,0)</f>
        <v>7</v>
      </c>
    </row>
    <row r="11" spans="1:45">
      <c r="A11" t="s">
        <v>18</v>
      </c>
      <c r="B11">
        <f t="shared" si="0"/>
        <v>206</v>
      </c>
      <c r="C11">
        <f t="shared" si="1"/>
        <v>0</v>
      </c>
      <c r="D11">
        <f t="shared" si="2"/>
        <v>0.333333333333333</v>
      </c>
      <c r="E11">
        <f t="shared" si="3"/>
        <v>261.166666666667</v>
      </c>
      <c r="F11">
        <f t="shared" si="4"/>
        <v>0</v>
      </c>
      <c r="G11">
        <f t="shared" si="5"/>
        <v>16</v>
      </c>
      <c r="H11">
        <f t="shared" si="6"/>
        <v>359.333333333333</v>
      </c>
      <c r="I11">
        <f t="shared" si="7"/>
        <v>0.666666666666667</v>
      </c>
      <c r="J11">
        <f t="shared" si="8"/>
        <v>2.5</v>
      </c>
      <c r="K11">
        <f>VLOOKUP(A11,丰水期!A:J,2,0)</f>
        <v>216</v>
      </c>
      <c r="L11">
        <f>VLOOKUP(A11,丰水期!$A:$J,3,0)</f>
        <v>0</v>
      </c>
      <c r="M11">
        <f>VLOOKUP(A11,丰水期!$A:$J,4,0)</f>
        <v>0</v>
      </c>
      <c r="N11">
        <f>VLOOKUP(A11,丰水期!$A:$J,5,0)</f>
        <v>160</v>
      </c>
      <c r="O11">
        <f>VLOOKUP(A11,丰水期!$A:$J,6,0)</f>
        <v>0</v>
      </c>
      <c r="P11">
        <f>VLOOKUP(A11,丰水期!$A:$J,7,0)</f>
        <v>0</v>
      </c>
      <c r="Q11">
        <f>VLOOKUP(A11,丰水期!$A:$J,8,0)</f>
        <v>242</v>
      </c>
      <c r="R11">
        <f>VLOOKUP(A11,丰水期!$A:$J,9,0)</f>
        <v>0</v>
      </c>
      <c r="S11">
        <f>VLOOKUP(A11,丰水期!$A:$J,10,0)</f>
        <v>1</v>
      </c>
      <c r="T11">
        <f>VLOOKUP(A11,枯水期!A:N,2,0)</f>
        <v>309</v>
      </c>
      <c r="U11">
        <f>VLOOKUP(A11,枯水期!$A:$N,3,0)</f>
        <v>356</v>
      </c>
      <c r="V11">
        <f>VLOOKUP(A11,枯水期!$A:$N,4,0)</f>
        <v>227</v>
      </c>
      <c r="W11">
        <f>VLOOKUP(A11,枯水期!$A:$N,5,0)</f>
        <v>277</v>
      </c>
      <c r="X11">
        <f>VLOOKUP(A11,枯水期!$A:$N,6,0)</f>
        <v>128</v>
      </c>
      <c r="Y11">
        <f>VLOOKUP(A11,枯水期!$A:$N,7,0)</f>
        <v>270</v>
      </c>
      <c r="Z11">
        <f>VLOOKUP(A11,枯水期!$A:$N,8,0)</f>
        <v>0</v>
      </c>
      <c r="AA11">
        <f>VLOOKUP(A11,枯水期!$A:$N,9,0)</f>
        <v>0</v>
      </c>
      <c r="AB11">
        <f>VLOOKUP(A11,枯水期!$A:$N,10,0)</f>
        <v>0</v>
      </c>
      <c r="AC11">
        <f>VLOOKUP(A11,枯水期!$A:$N,11,0)</f>
        <v>0</v>
      </c>
      <c r="AD11">
        <f>VLOOKUP(A11,枯水期!$A:$N,12,0)</f>
        <v>1</v>
      </c>
      <c r="AE11">
        <f>VLOOKUP(A11,枯水期!$A:$N,13,0)</f>
        <v>2</v>
      </c>
      <c r="AF11">
        <f>VLOOKUP(A11,枯水期!$A:$N,14,0)</f>
        <v>61</v>
      </c>
      <c r="AG11">
        <f>VLOOKUP($A11,平水期!$A:$N,2,0)</f>
        <v>0</v>
      </c>
      <c r="AH11">
        <f>VLOOKUP($A11,平水期!$A:$N,3,0)</f>
        <v>777</v>
      </c>
      <c r="AI11">
        <f>VLOOKUP($A11,平水期!$A:$N,4,0)</f>
        <v>0</v>
      </c>
      <c r="AJ11">
        <f>VLOOKUP($A11,平水期!$A:$N,5,0)</f>
        <v>0</v>
      </c>
      <c r="AK11">
        <f>VLOOKUP($A11,平水期!$A:$N,6,0)</f>
        <v>700</v>
      </c>
      <c r="AL11">
        <f>VLOOKUP($A11,平水期!$A:$N,7,0)</f>
        <v>679</v>
      </c>
      <c r="AM11">
        <f>VLOOKUP($A11,平水期!$A:$N,8,0)</f>
        <v>0</v>
      </c>
      <c r="AN11">
        <f>VLOOKUP($A11,平水期!$A:$N,9,0)</f>
        <v>0</v>
      </c>
      <c r="AO11">
        <f>VLOOKUP($A11,平水期!$A:$N,10,0)</f>
        <v>2</v>
      </c>
      <c r="AP11">
        <f>VLOOKUP($A11,平水期!$A:$N,11,0)</f>
        <v>1</v>
      </c>
      <c r="AQ11">
        <f>VLOOKUP($A11,平水期!$A:$N,12,0)</f>
        <v>0</v>
      </c>
      <c r="AR11">
        <f>VLOOKUP($A11,平水期!$A:$N,13,0)</f>
        <v>0</v>
      </c>
      <c r="AS11">
        <f>VLOOKUP($A11,平水期!$A:$N,14,0)</f>
        <v>9</v>
      </c>
    </row>
    <row r="12" spans="1:45">
      <c r="A12" t="s">
        <v>19</v>
      </c>
      <c r="B12">
        <f t="shared" si="0"/>
        <v>179.666666666667</v>
      </c>
      <c r="C12">
        <f t="shared" si="1"/>
        <v>0</v>
      </c>
      <c r="D12">
        <f t="shared" si="2"/>
        <v>0</v>
      </c>
      <c r="E12">
        <f t="shared" si="3"/>
        <v>146.333333333333</v>
      </c>
      <c r="F12">
        <f t="shared" si="4"/>
        <v>1</v>
      </c>
      <c r="G12">
        <f t="shared" si="5"/>
        <v>0.25</v>
      </c>
      <c r="H12">
        <f t="shared" si="6"/>
        <v>103.666666666667</v>
      </c>
      <c r="I12">
        <f t="shared" si="7"/>
        <v>0.333333333333333</v>
      </c>
      <c r="J12">
        <f t="shared" si="8"/>
        <v>1.5</v>
      </c>
      <c r="K12">
        <f>VLOOKUP(A12,丰水期!A:J,2,0)</f>
        <v>180</v>
      </c>
      <c r="L12">
        <f>VLOOKUP(A12,丰水期!$A:$J,3,0)</f>
        <v>0</v>
      </c>
      <c r="M12">
        <f>VLOOKUP(A12,丰水期!$A:$J,4,0)</f>
        <v>0</v>
      </c>
      <c r="N12">
        <f>VLOOKUP(A12,丰水期!$A:$J,5,0)</f>
        <v>141</v>
      </c>
      <c r="O12">
        <f>VLOOKUP(A12,丰水期!$A:$J,6,0)</f>
        <v>0</v>
      </c>
      <c r="P12">
        <f>VLOOKUP(A12,丰水期!$A:$J,7,0)</f>
        <v>0</v>
      </c>
      <c r="Q12">
        <f>VLOOKUP(A12,丰水期!$A:$J,8,0)</f>
        <v>218</v>
      </c>
      <c r="R12">
        <f>VLOOKUP(A12,丰水期!$A:$J,9,0)</f>
        <v>0</v>
      </c>
      <c r="S12">
        <f>VLOOKUP(A12,丰水期!$A:$J,10,0)</f>
        <v>0</v>
      </c>
      <c r="T12">
        <f>VLOOKUP(A12,枯水期!A:N,2,0)</f>
        <v>183</v>
      </c>
      <c r="U12">
        <f>VLOOKUP(A12,枯水期!$A:$N,3,0)</f>
        <v>129</v>
      </c>
      <c r="V12">
        <f>VLOOKUP(A12,枯水期!$A:$N,4,0)</f>
        <v>147</v>
      </c>
      <c r="W12">
        <f>VLOOKUP(A12,枯水期!$A:$N,5,0)</f>
        <v>165</v>
      </c>
      <c r="X12">
        <f>VLOOKUP(A12,枯水期!$A:$N,6,0)</f>
        <v>101</v>
      </c>
      <c r="Y12">
        <f>VLOOKUP(A12,枯水期!$A:$N,7,0)</f>
        <v>153</v>
      </c>
      <c r="Z12">
        <f>VLOOKUP(A12,枯水期!$A:$N,8,0)</f>
        <v>3</v>
      </c>
      <c r="AA12">
        <f>VLOOKUP(A12,枯水期!$A:$N,9,0)</f>
        <v>0</v>
      </c>
      <c r="AB12">
        <f>VLOOKUP(A12,枯水期!$A:$N,10,0)</f>
        <v>0</v>
      </c>
      <c r="AC12">
        <f>VLOOKUP(A12,枯水期!$A:$N,11,0)</f>
        <v>0</v>
      </c>
      <c r="AD12">
        <f>VLOOKUP(A12,枯水期!$A:$N,12,0)</f>
        <v>0</v>
      </c>
      <c r="AE12">
        <f>VLOOKUP(A12,枯水期!$A:$N,13,0)</f>
        <v>1</v>
      </c>
      <c r="AF12">
        <f>VLOOKUP(A12,枯水期!$A:$N,14,0)</f>
        <v>0</v>
      </c>
      <c r="AG12">
        <f>VLOOKUP($A12,平水期!$A:$N,2,0)</f>
        <v>0</v>
      </c>
      <c r="AH12">
        <f>VLOOKUP($A12,平水期!$A:$N,3,0)</f>
        <v>147</v>
      </c>
      <c r="AI12">
        <f>VLOOKUP($A12,平水期!$A:$N,4,0)</f>
        <v>0</v>
      </c>
      <c r="AJ12">
        <f>VLOOKUP($A12,平水期!$A:$N,5,0)</f>
        <v>0</v>
      </c>
      <c r="AK12">
        <f>VLOOKUP($A12,平水期!$A:$N,6,0)</f>
        <v>236</v>
      </c>
      <c r="AL12">
        <f>VLOOKUP($A12,平水期!$A:$N,7,0)</f>
        <v>239</v>
      </c>
      <c r="AM12">
        <f>VLOOKUP($A12,平水期!$A:$N,8,0)</f>
        <v>0</v>
      </c>
      <c r="AN12">
        <f>VLOOKUP($A12,平水期!$A:$N,9,0)</f>
        <v>0</v>
      </c>
      <c r="AO12">
        <f>VLOOKUP($A12,平水期!$A:$N,10,0)</f>
        <v>1</v>
      </c>
      <c r="AP12">
        <f>VLOOKUP($A12,平水期!$A:$N,11,0)</f>
        <v>5</v>
      </c>
      <c r="AQ12">
        <f>VLOOKUP($A12,平水期!$A:$N,12,0)</f>
        <v>0</v>
      </c>
      <c r="AR12">
        <f>VLOOKUP($A12,平水期!$A:$N,13,0)</f>
        <v>1</v>
      </c>
      <c r="AS12">
        <f>VLOOKUP($A12,平水期!$A:$N,14,0)</f>
        <v>0</v>
      </c>
    </row>
    <row r="13" spans="1:45">
      <c r="A13" t="s">
        <v>20</v>
      </c>
      <c r="B13">
        <f t="shared" si="0"/>
        <v>88.6666666666667</v>
      </c>
      <c r="C13">
        <f t="shared" si="1"/>
        <v>54.3333333333333</v>
      </c>
      <c r="D13">
        <f t="shared" si="2"/>
        <v>1</v>
      </c>
      <c r="E13">
        <f t="shared" si="3"/>
        <v>9.33333333333333</v>
      </c>
      <c r="F13">
        <f t="shared" si="4"/>
        <v>80.6666666666667</v>
      </c>
      <c r="G13">
        <f t="shared" si="5"/>
        <v>118.75</v>
      </c>
      <c r="H13">
        <f t="shared" si="6"/>
        <v>52</v>
      </c>
      <c r="I13">
        <f t="shared" si="7"/>
        <v>9</v>
      </c>
      <c r="J13">
        <f t="shared" si="8"/>
        <v>5.5</v>
      </c>
      <c r="K13">
        <f>VLOOKUP(A13,丰水期!A:J,2,0)</f>
        <v>117</v>
      </c>
      <c r="L13">
        <f>VLOOKUP(A13,丰水期!$A:$J,3,0)</f>
        <v>1</v>
      </c>
      <c r="M13">
        <f>VLOOKUP(A13,丰水期!$A:$J,4,0)</f>
        <v>0</v>
      </c>
      <c r="N13">
        <f>VLOOKUP(A13,丰水期!$A:$J,5,0)</f>
        <v>66</v>
      </c>
      <c r="O13">
        <f>VLOOKUP(A13,丰水期!$A:$J,6,0)</f>
        <v>158</v>
      </c>
      <c r="P13">
        <f>VLOOKUP(A13,丰水期!$A:$J,7,0)</f>
        <v>3</v>
      </c>
      <c r="Q13">
        <f>VLOOKUP(A13,丰水期!$A:$J,8,0)</f>
        <v>83</v>
      </c>
      <c r="R13">
        <f>VLOOKUP(A13,丰水期!$A:$J,9,0)</f>
        <v>4</v>
      </c>
      <c r="S13">
        <f>VLOOKUP(A13,丰水期!$A:$J,10,0)</f>
        <v>0</v>
      </c>
      <c r="T13">
        <f>VLOOKUP(A13,枯水期!A:N,2,0)</f>
        <v>12</v>
      </c>
      <c r="U13">
        <f>VLOOKUP(A13,枯水期!$A:$N,3,0)</f>
        <v>17</v>
      </c>
      <c r="V13">
        <f>VLOOKUP(A13,枯水期!$A:$N,4,0)</f>
        <v>8</v>
      </c>
      <c r="W13">
        <f>VLOOKUP(A13,枯水期!$A:$N,5,0)</f>
        <v>8</v>
      </c>
      <c r="X13">
        <f>VLOOKUP(A13,枯水期!$A:$N,6,0)</f>
        <v>4</v>
      </c>
      <c r="Y13">
        <f>VLOOKUP(A13,枯水期!$A:$N,7,0)</f>
        <v>7</v>
      </c>
      <c r="Z13">
        <f>VLOOKUP(A13,枯水期!$A:$N,8,0)</f>
        <v>1</v>
      </c>
      <c r="AA13">
        <f>VLOOKUP(A13,枯水期!$A:$N,9,0)</f>
        <v>70</v>
      </c>
      <c r="AB13">
        <f>VLOOKUP(A13,枯水期!$A:$N,10,0)</f>
        <v>171</v>
      </c>
      <c r="AC13">
        <f>VLOOKUP(A13,枯水期!$A:$N,11,0)</f>
        <v>294</v>
      </c>
      <c r="AD13">
        <f>VLOOKUP(A13,枯水期!$A:$N,12,0)</f>
        <v>0</v>
      </c>
      <c r="AE13">
        <f>VLOOKUP(A13,枯水期!$A:$N,13,0)</f>
        <v>2</v>
      </c>
      <c r="AF13">
        <f>VLOOKUP(A13,枯水期!$A:$N,14,0)</f>
        <v>179</v>
      </c>
      <c r="AG13">
        <f>VLOOKUP($A13,平水期!$A:$N,2,0)</f>
        <v>14</v>
      </c>
      <c r="AH13">
        <f>VLOOKUP($A13,平水期!$A:$N,3,0)</f>
        <v>134</v>
      </c>
      <c r="AI13">
        <f>VLOOKUP($A13,平水期!$A:$N,4,0)</f>
        <v>4</v>
      </c>
      <c r="AJ13">
        <f>VLOOKUP($A13,平水期!$A:$N,5,0)</f>
        <v>9</v>
      </c>
      <c r="AK13">
        <f>VLOOKUP($A13,平水期!$A:$N,6,0)</f>
        <v>78</v>
      </c>
      <c r="AL13">
        <f>VLOOKUP($A13,平水期!$A:$N,7,0)</f>
        <v>73</v>
      </c>
      <c r="AM13">
        <f>VLOOKUP($A13,平水期!$A:$N,8,0)</f>
        <v>12</v>
      </c>
      <c r="AN13">
        <f>VLOOKUP($A13,平水期!$A:$N,9,0)</f>
        <v>7</v>
      </c>
      <c r="AO13">
        <f>VLOOKUP($A13,平水期!$A:$N,10,0)</f>
        <v>8</v>
      </c>
      <c r="AP13">
        <f>VLOOKUP($A13,平水期!$A:$N,11,0)</f>
        <v>14</v>
      </c>
      <c r="AQ13">
        <f>VLOOKUP($A13,平水期!$A:$N,12,0)</f>
        <v>0</v>
      </c>
      <c r="AR13">
        <f>VLOOKUP($A13,平水期!$A:$N,13,0)</f>
        <v>0</v>
      </c>
      <c r="AS13">
        <f>VLOOKUP($A13,平水期!$A:$N,14,0)</f>
        <v>8</v>
      </c>
    </row>
    <row r="14" spans="1:45">
      <c r="A14" t="s">
        <v>21</v>
      </c>
      <c r="B14">
        <f t="shared" si="0"/>
        <v>0</v>
      </c>
      <c r="C14">
        <f t="shared" si="1"/>
        <v>10</v>
      </c>
      <c r="D14">
        <f t="shared" si="2"/>
        <v>122.333333333333</v>
      </c>
      <c r="E14">
        <f t="shared" si="3"/>
        <v>1.33333333333333</v>
      </c>
      <c r="F14">
        <f t="shared" si="4"/>
        <v>14</v>
      </c>
      <c r="G14">
        <f t="shared" si="5"/>
        <v>3588.75</v>
      </c>
      <c r="H14">
        <f t="shared" si="6"/>
        <v>75.1666666666667</v>
      </c>
      <c r="I14">
        <f t="shared" si="7"/>
        <v>153.666666666667</v>
      </c>
      <c r="J14">
        <f t="shared" si="8"/>
        <v>1325</v>
      </c>
      <c r="K14">
        <f>VLOOKUP(A14,丰水期!A:J,2,0)</f>
        <v>0</v>
      </c>
      <c r="L14">
        <f>VLOOKUP(A14,丰水期!$A:$J,3,0)</f>
        <v>5</v>
      </c>
      <c r="M14">
        <f>VLOOKUP(A14,丰水期!$A:$J,4,0)</f>
        <v>329</v>
      </c>
      <c r="N14">
        <f>VLOOKUP(A14,丰水期!$A:$J,5,0)</f>
        <v>0</v>
      </c>
      <c r="O14">
        <f>VLOOKUP(A14,丰水期!$A:$J,6,0)</f>
        <v>22</v>
      </c>
      <c r="P14">
        <f>VLOOKUP(A14,丰水期!$A:$J,7,0)</f>
        <v>8</v>
      </c>
      <c r="Q14">
        <f>VLOOKUP(A14,丰水期!$A:$J,8,0)</f>
        <v>0</v>
      </c>
      <c r="R14">
        <f>VLOOKUP(A14,丰水期!$A:$J,9,0)</f>
        <v>3</v>
      </c>
      <c r="S14">
        <f>VLOOKUP(A14,丰水期!$A:$J,10,0)</f>
        <v>30</v>
      </c>
      <c r="T14">
        <f>VLOOKUP(A14,枯水期!A:N,2,0)</f>
        <v>2</v>
      </c>
      <c r="U14">
        <f>VLOOKUP(A14,枯水期!$A:$N,3,0)</f>
        <v>1</v>
      </c>
      <c r="V14">
        <f>VLOOKUP(A14,枯水期!$A:$N,4,0)</f>
        <v>1</v>
      </c>
      <c r="W14">
        <f>VLOOKUP(A14,枯水期!$A:$N,5,0)</f>
        <v>1</v>
      </c>
      <c r="X14">
        <f>VLOOKUP(A14,枯水期!$A:$N,6,0)</f>
        <v>0</v>
      </c>
      <c r="Y14">
        <f>VLOOKUP(A14,枯水期!$A:$N,7,0)</f>
        <v>3</v>
      </c>
      <c r="Z14">
        <f>VLOOKUP(A14,枯水期!$A:$N,8,0)</f>
        <v>2</v>
      </c>
      <c r="AA14">
        <f>VLOOKUP(A14,枯水期!$A:$N,9,0)</f>
        <v>33</v>
      </c>
      <c r="AB14">
        <f>VLOOKUP(A14,枯水期!$A:$N,10,0)</f>
        <v>7</v>
      </c>
      <c r="AC14">
        <f>VLOOKUP(A14,枯水期!$A:$N,11,0)</f>
        <v>8778</v>
      </c>
      <c r="AD14">
        <f>VLOOKUP(A14,枯水期!$A:$N,12,0)</f>
        <v>3</v>
      </c>
      <c r="AE14">
        <f>VLOOKUP(A14,枯水期!$A:$N,13,0)</f>
        <v>16</v>
      </c>
      <c r="AF14">
        <f>VLOOKUP(A14,枯水期!$A:$N,14,0)</f>
        <v>5558</v>
      </c>
      <c r="AG14">
        <f>VLOOKUP($A14,平水期!$A:$N,2,0)</f>
        <v>128</v>
      </c>
      <c r="AH14">
        <f>VLOOKUP($A14,平水期!$A:$N,3,0)</f>
        <v>7</v>
      </c>
      <c r="AI14">
        <f>VLOOKUP($A14,平水期!$A:$N,4,0)</f>
        <v>39</v>
      </c>
      <c r="AJ14">
        <f>VLOOKUP($A14,平水期!$A:$N,5,0)</f>
        <v>275</v>
      </c>
      <c r="AK14">
        <f>VLOOKUP($A14,平水期!$A:$N,6,0)</f>
        <v>2</v>
      </c>
      <c r="AL14">
        <f>VLOOKUP($A14,平水期!$A:$N,7,0)</f>
        <v>0</v>
      </c>
      <c r="AM14">
        <f>VLOOKUP($A14,平水期!$A:$N,8,0)</f>
        <v>136</v>
      </c>
      <c r="AN14">
        <f>VLOOKUP($A14,平水期!$A:$N,9,0)</f>
        <v>44</v>
      </c>
      <c r="AO14">
        <f>VLOOKUP($A14,平水期!$A:$N,10,0)</f>
        <v>281</v>
      </c>
      <c r="AP14">
        <f>VLOOKUP($A14,平水期!$A:$N,11,0)</f>
        <v>187</v>
      </c>
      <c r="AQ14">
        <f>VLOOKUP($A14,平水期!$A:$N,12,0)</f>
        <v>2181</v>
      </c>
      <c r="AR14">
        <f>VLOOKUP($A14,平水期!$A:$N,13,0)</f>
        <v>2244</v>
      </c>
      <c r="AS14">
        <f>VLOOKUP($A14,平水期!$A:$N,14,0)</f>
        <v>688</v>
      </c>
    </row>
    <row r="15" spans="1:45">
      <c r="A15" t="s">
        <v>22</v>
      </c>
      <c r="B15">
        <f t="shared" si="0"/>
        <v>120</v>
      </c>
      <c r="C15">
        <f t="shared" si="1"/>
        <v>0</v>
      </c>
      <c r="D15">
        <f t="shared" si="2"/>
        <v>0</v>
      </c>
      <c r="E15">
        <f t="shared" si="3"/>
        <v>61</v>
      </c>
      <c r="F15">
        <f t="shared" si="4"/>
        <v>73.3333333333333</v>
      </c>
      <c r="G15">
        <f t="shared" si="5"/>
        <v>1</v>
      </c>
      <c r="H15">
        <f t="shared" si="6"/>
        <v>49.5</v>
      </c>
      <c r="I15">
        <f t="shared" si="7"/>
        <v>5</v>
      </c>
      <c r="J15">
        <f t="shared" si="8"/>
        <v>1.25</v>
      </c>
      <c r="K15">
        <f>VLOOKUP(A15,丰水期!A:J,2,0)</f>
        <v>91</v>
      </c>
      <c r="L15">
        <f>VLOOKUP(A15,丰水期!$A:$J,3,0)</f>
        <v>0</v>
      </c>
      <c r="M15">
        <f>VLOOKUP(A15,丰水期!$A:$J,4,0)</f>
        <v>0</v>
      </c>
      <c r="N15">
        <f>VLOOKUP(A15,丰水期!$A:$J,5,0)</f>
        <v>108</v>
      </c>
      <c r="O15">
        <f>VLOOKUP(A15,丰水期!$A:$J,6,0)</f>
        <v>0</v>
      </c>
      <c r="P15">
        <f>VLOOKUP(A15,丰水期!$A:$J,7,0)</f>
        <v>0</v>
      </c>
      <c r="Q15">
        <f>VLOOKUP(A15,丰水期!$A:$J,8,0)</f>
        <v>161</v>
      </c>
      <c r="R15">
        <f>VLOOKUP(A15,丰水期!$A:$J,9,0)</f>
        <v>0</v>
      </c>
      <c r="S15">
        <f>VLOOKUP(A15,丰水期!$A:$J,10,0)</f>
        <v>0</v>
      </c>
      <c r="T15">
        <f>VLOOKUP(A15,枯水期!A:N,2,0)</f>
        <v>46</v>
      </c>
      <c r="U15">
        <f>VLOOKUP(A15,枯水期!$A:$N,3,0)</f>
        <v>45</v>
      </c>
      <c r="V15">
        <f>VLOOKUP(A15,枯水期!$A:$N,4,0)</f>
        <v>62</v>
      </c>
      <c r="W15">
        <f>VLOOKUP(A15,枯水期!$A:$N,5,0)</f>
        <v>86</v>
      </c>
      <c r="X15">
        <f>VLOOKUP(A15,枯水期!$A:$N,6,0)</f>
        <v>55</v>
      </c>
      <c r="Y15">
        <f>VLOOKUP(A15,枯水期!$A:$N,7,0)</f>
        <v>72</v>
      </c>
      <c r="Z15">
        <f>VLOOKUP(A15,枯水期!$A:$N,8,0)</f>
        <v>103</v>
      </c>
      <c r="AA15">
        <f>VLOOKUP(A15,枯水期!$A:$N,9,0)</f>
        <v>0</v>
      </c>
      <c r="AB15">
        <f>VLOOKUP(A15,枯水期!$A:$N,10,0)</f>
        <v>117</v>
      </c>
      <c r="AC15">
        <f>VLOOKUP(A15,枯水期!$A:$N,11,0)</f>
        <v>2</v>
      </c>
      <c r="AD15">
        <f>VLOOKUP(A15,枯水期!$A:$N,12,0)</f>
        <v>0</v>
      </c>
      <c r="AE15">
        <f>VLOOKUP(A15,枯水期!$A:$N,13,0)</f>
        <v>2</v>
      </c>
      <c r="AF15">
        <f>VLOOKUP(A15,枯水期!$A:$N,14,0)</f>
        <v>0</v>
      </c>
      <c r="AG15">
        <f>VLOOKUP($A15,平水期!$A:$N,2,0)</f>
        <v>1</v>
      </c>
      <c r="AH15">
        <f>VLOOKUP($A15,平水期!$A:$N,3,0)</f>
        <v>66</v>
      </c>
      <c r="AI15">
        <f>VLOOKUP($A15,平水期!$A:$N,4,0)</f>
        <v>0</v>
      </c>
      <c r="AJ15">
        <f>VLOOKUP($A15,平水期!$A:$N,5,0)</f>
        <v>10</v>
      </c>
      <c r="AK15">
        <f>VLOOKUP($A15,平水期!$A:$N,6,0)</f>
        <v>119</v>
      </c>
      <c r="AL15">
        <f>VLOOKUP($A15,平水期!$A:$N,7,0)</f>
        <v>101</v>
      </c>
      <c r="AM15">
        <f>VLOOKUP($A15,平水期!$A:$N,8,0)</f>
        <v>0</v>
      </c>
      <c r="AN15">
        <f>VLOOKUP($A15,平水期!$A:$N,9,0)</f>
        <v>1</v>
      </c>
      <c r="AO15">
        <f>VLOOKUP($A15,平水期!$A:$N,10,0)</f>
        <v>14</v>
      </c>
      <c r="AP15">
        <f>VLOOKUP($A15,平水期!$A:$N,11,0)</f>
        <v>4</v>
      </c>
      <c r="AQ15">
        <f>VLOOKUP($A15,平水期!$A:$N,12,0)</f>
        <v>0</v>
      </c>
      <c r="AR15">
        <f>VLOOKUP($A15,平水期!$A:$N,13,0)</f>
        <v>0</v>
      </c>
      <c r="AS15">
        <f>VLOOKUP($A15,平水期!$A:$N,14,0)</f>
        <v>1</v>
      </c>
    </row>
    <row r="16" spans="1:45">
      <c r="A16" t="s">
        <v>23</v>
      </c>
      <c r="B16">
        <f t="shared" si="0"/>
        <v>0</v>
      </c>
      <c r="C16">
        <f t="shared" si="1"/>
        <v>96.3333333333333</v>
      </c>
      <c r="D16">
        <f t="shared" si="2"/>
        <v>0</v>
      </c>
      <c r="E16">
        <f t="shared" si="3"/>
        <v>3</v>
      </c>
      <c r="F16">
        <f t="shared" si="4"/>
        <v>49.3333333333333</v>
      </c>
      <c r="G16">
        <f t="shared" si="5"/>
        <v>11</v>
      </c>
      <c r="H16">
        <f t="shared" si="6"/>
        <v>0.5</v>
      </c>
      <c r="I16">
        <f t="shared" si="7"/>
        <v>0</v>
      </c>
      <c r="J16">
        <f t="shared" si="8"/>
        <v>0.5</v>
      </c>
      <c r="K16">
        <f>VLOOKUP(A16,丰水期!A:J,2,0)</f>
        <v>0</v>
      </c>
      <c r="L16">
        <f>VLOOKUP(A16,丰水期!$A:$J,3,0)</f>
        <v>0</v>
      </c>
      <c r="M16">
        <f>VLOOKUP(A16,丰水期!$A:$J,4,0)</f>
        <v>0</v>
      </c>
      <c r="N16">
        <f>VLOOKUP(A16,丰水期!$A:$J,5,0)</f>
        <v>0</v>
      </c>
      <c r="O16">
        <f>VLOOKUP(A16,丰水期!$A:$J,6,0)</f>
        <v>0</v>
      </c>
      <c r="P16">
        <f>VLOOKUP(A16,丰水期!$A:$J,7,0)</f>
        <v>0</v>
      </c>
      <c r="Q16">
        <f>VLOOKUP(A16,丰水期!$A:$J,8,0)</f>
        <v>0</v>
      </c>
      <c r="R16">
        <f>VLOOKUP(A16,丰水期!$A:$J,9,0)</f>
        <v>289</v>
      </c>
      <c r="S16">
        <f>VLOOKUP(A16,丰水期!$A:$J,10,0)</f>
        <v>0</v>
      </c>
      <c r="T16">
        <f>VLOOKUP(A16,枯水期!A:N,2,0)</f>
        <v>2</v>
      </c>
      <c r="U16">
        <f>VLOOKUP(A16,枯水期!$A:$N,3,0)</f>
        <v>5</v>
      </c>
      <c r="V16">
        <f>VLOOKUP(A16,枯水期!$A:$N,4,0)</f>
        <v>2</v>
      </c>
      <c r="W16">
        <f>VLOOKUP(A16,枯水期!$A:$N,5,0)</f>
        <v>2</v>
      </c>
      <c r="X16">
        <f>VLOOKUP(A16,枯水期!$A:$N,6,0)</f>
        <v>3</v>
      </c>
      <c r="Y16">
        <f>VLOOKUP(A16,枯水期!$A:$N,7,0)</f>
        <v>4</v>
      </c>
      <c r="Z16">
        <f>VLOOKUP(A16,枯水期!$A:$N,8,0)</f>
        <v>0</v>
      </c>
      <c r="AA16">
        <f>VLOOKUP(A16,枯水期!$A:$N,9,0)</f>
        <v>19</v>
      </c>
      <c r="AB16">
        <f>VLOOKUP(A16,枯水期!$A:$N,10,0)</f>
        <v>129</v>
      </c>
      <c r="AC16">
        <f>VLOOKUP(A16,枯水期!$A:$N,11,0)</f>
        <v>0</v>
      </c>
      <c r="AD16">
        <f>VLOOKUP(A16,枯水期!$A:$N,12,0)</f>
        <v>0</v>
      </c>
      <c r="AE16">
        <f>VLOOKUP(A16,枯水期!$A:$N,13,0)</f>
        <v>43</v>
      </c>
      <c r="AF16">
        <f>VLOOKUP(A16,枯水期!$A:$N,14,0)</f>
        <v>1</v>
      </c>
      <c r="AG16">
        <f>VLOOKUP($A16,平水期!$A:$N,2,0)</f>
        <v>2</v>
      </c>
      <c r="AH16">
        <f>VLOOKUP($A16,平水期!$A:$N,3,0)</f>
        <v>0</v>
      </c>
      <c r="AI16">
        <f>VLOOKUP($A16,平水期!$A:$N,4,0)</f>
        <v>0</v>
      </c>
      <c r="AJ16">
        <f>VLOOKUP($A16,平水期!$A:$N,5,0)</f>
        <v>1</v>
      </c>
      <c r="AK16">
        <f>VLOOKUP($A16,平水期!$A:$N,6,0)</f>
        <v>0</v>
      </c>
      <c r="AL16">
        <f>VLOOKUP($A16,平水期!$A:$N,7,0)</f>
        <v>0</v>
      </c>
      <c r="AM16">
        <f>VLOOKUP($A16,平水期!$A:$N,8,0)</f>
        <v>0</v>
      </c>
      <c r="AN16">
        <f>VLOOKUP($A16,平水期!$A:$N,9,0)</f>
        <v>0</v>
      </c>
      <c r="AO16">
        <f>VLOOKUP($A16,平水期!$A:$N,10,0)</f>
        <v>0</v>
      </c>
      <c r="AP16">
        <f>VLOOKUP($A16,平水期!$A:$N,11,0)</f>
        <v>0</v>
      </c>
      <c r="AQ16">
        <f>VLOOKUP($A16,平水期!$A:$N,12,0)</f>
        <v>0</v>
      </c>
      <c r="AR16">
        <f>VLOOKUP($A16,平水期!$A:$N,13,0)</f>
        <v>0</v>
      </c>
      <c r="AS16">
        <f>VLOOKUP($A16,平水期!$A:$N,14,0)</f>
        <v>2</v>
      </c>
    </row>
    <row r="17" spans="1:45">
      <c r="A17" t="s">
        <v>24</v>
      </c>
      <c r="B17">
        <f t="shared" si="0"/>
        <v>70.6666666666667</v>
      </c>
      <c r="C17">
        <f t="shared" si="1"/>
        <v>0</v>
      </c>
      <c r="D17">
        <f t="shared" si="2"/>
        <v>0</v>
      </c>
      <c r="E17" t="e">
        <f t="shared" si="3"/>
        <v>#N/A</v>
      </c>
      <c r="F17" t="e">
        <f t="shared" si="4"/>
        <v>#N/A</v>
      </c>
      <c r="G17" t="e">
        <f t="shared" si="5"/>
        <v>#N/A</v>
      </c>
      <c r="H17">
        <f t="shared" si="6"/>
        <v>8.33333333333333</v>
      </c>
      <c r="I17">
        <f t="shared" si="7"/>
        <v>0</v>
      </c>
      <c r="J17">
        <f t="shared" si="8"/>
        <v>0</v>
      </c>
      <c r="K17">
        <f>VLOOKUP(A17,丰水期!A:J,2,0)</f>
        <v>24</v>
      </c>
      <c r="L17">
        <f>VLOOKUP(A17,丰水期!$A:$J,3,0)</f>
        <v>0</v>
      </c>
      <c r="M17">
        <f>VLOOKUP(A17,丰水期!$A:$J,4,0)</f>
        <v>0</v>
      </c>
      <c r="N17">
        <f>VLOOKUP(A17,丰水期!$A:$J,5,0)</f>
        <v>37</v>
      </c>
      <c r="O17">
        <f>VLOOKUP(A17,丰水期!$A:$J,6,0)</f>
        <v>0</v>
      </c>
      <c r="P17">
        <f>VLOOKUP(A17,丰水期!$A:$J,7,0)</f>
        <v>0</v>
      </c>
      <c r="Q17">
        <f>VLOOKUP(A17,丰水期!$A:$J,8,0)</f>
        <v>151</v>
      </c>
      <c r="R17">
        <f>VLOOKUP(A17,丰水期!$A:$J,9,0)</f>
        <v>0</v>
      </c>
      <c r="S17">
        <f>VLOOKUP(A17,丰水期!$A:$J,10,0)</f>
        <v>0</v>
      </c>
      <c r="T17" t="e">
        <f>VLOOKUP(A17,枯水期!A:N,2,0)</f>
        <v>#N/A</v>
      </c>
      <c r="U17" t="e">
        <f>VLOOKUP(A17,枯水期!$A:$N,3,0)</f>
        <v>#N/A</v>
      </c>
      <c r="V17" t="e">
        <f>VLOOKUP(A17,枯水期!$A:$N,4,0)</f>
        <v>#N/A</v>
      </c>
      <c r="W17" t="e">
        <f>VLOOKUP(A17,枯水期!$A:$N,5,0)</f>
        <v>#N/A</v>
      </c>
      <c r="X17" t="e">
        <f>VLOOKUP(A17,枯水期!$A:$N,6,0)</f>
        <v>#N/A</v>
      </c>
      <c r="Y17" t="e">
        <f>VLOOKUP(A17,枯水期!$A:$N,7,0)</f>
        <v>#N/A</v>
      </c>
      <c r="Z17" t="e">
        <f>VLOOKUP(A17,枯水期!$A:$N,8,0)</f>
        <v>#N/A</v>
      </c>
      <c r="AA17" t="e">
        <f>VLOOKUP(A17,枯水期!$A:$N,9,0)</f>
        <v>#N/A</v>
      </c>
      <c r="AB17" t="e">
        <f>VLOOKUP(A17,枯水期!$A:$N,10,0)</f>
        <v>#N/A</v>
      </c>
      <c r="AC17" t="e">
        <f>VLOOKUP(A17,枯水期!$A:$N,11,0)</f>
        <v>#N/A</v>
      </c>
      <c r="AD17" t="e">
        <f>VLOOKUP(A17,枯水期!$A:$N,12,0)</f>
        <v>#N/A</v>
      </c>
      <c r="AE17" t="e">
        <f>VLOOKUP(A17,枯水期!$A:$N,13,0)</f>
        <v>#N/A</v>
      </c>
      <c r="AF17" t="e">
        <f>VLOOKUP(A17,枯水期!$A:$N,14,0)</f>
        <v>#N/A</v>
      </c>
      <c r="AG17">
        <f>VLOOKUP($A17,平水期!$A:$N,2,0)</f>
        <v>0</v>
      </c>
      <c r="AH17">
        <f>VLOOKUP($A17,平水期!$A:$N,3,0)</f>
        <v>12</v>
      </c>
      <c r="AI17">
        <f>VLOOKUP($A17,平水期!$A:$N,4,0)</f>
        <v>0</v>
      </c>
      <c r="AJ17">
        <f>VLOOKUP($A17,平水期!$A:$N,5,0)</f>
        <v>0</v>
      </c>
      <c r="AK17">
        <f>VLOOKUP($A17,平水期!$A:$N,6,0)</f>
        <v>22</v>
      </c>
      <c r="AL17">
        <f>VLOOKUP($A17,平水期!$A:$N,7,0)</f>
        <v>16</v>
      </c>
      <c r="AM17">
        <f>VLOOKUP($A17,平水期!$A:$N,8,0)</f>
        <v>0</v>
      </c>
      <c r="AN17">
        <f>VLOOKUP($A17,平水期!$A:$N,9,0)</f>
        <v>0</v>
      </c>
      <c r="AO17">
        <f>VLOOKUP($A17,平水期!$A:$N,10,0)</f>
        <v>0</v>
      </c>
      <c r="AP17">
        <f>VLOOKUP($A17,平水期!$A:$N,11,0)</f>
        <v>0</v>
      </c>
      <c r="AQ17">
        <f>VLOOKUP($A17,平水期!$A:$N,12,0)</f>
        <v>0</v>
      </c>
      <c r="AR17">
        <f>VLOOKUP($A17,平水期!$A:$N,13,0)</f>
        <v>0</v>
      </c>
      <c r="AS17">
        <f>VLOOKUP($A17,平水期!$A:$N,14,0)</f>
        <v>0</v>
      </c>
    </row>
    <row r="18" spans="1:45">
      <c r="A18" t="s">
        <v>25</v>
      </c>
      <c r="B18">
        <f t="shared" si="0"/>
        <v>31</v>
      </c>
      <c r="C18">
        <f t="shared" si="1"/>
        <v>0.333333333333333</v>
      </c>
      <c r="D18">
        <f t="shared" si="2"/>
        <v>0.333333333333333</v>
      </c>
      <c r="E18" t="e">
        <f t="shared" si="3"/>
        <v>#N/A</v>
      </c>
      <c r="F18" t="e">
        <f t="shared" si="4"/>
        <v>#N/A</v>
      </c>
      <c r="G18" t="e">
        <f t="shared" si="5"/>
        <v>#N/A</v>
      </c>
      <c r="H18">
        <f t="shared" si="6"/>
        <v>3.83333333333333</v>
      </c>
      <c r="I18">
        <f t="shared" si="7"/>
        <v>0</v>
      </c>
      <c r="J18">
        <f t="shared" si="8"/>
        <v>1.25</v>
      </c>
      <c r="K18">
        <f>VLOOKUP(A18,丰水期!A:J,2,0)</f>
        <v>38</v>
      </c>
      <c r="L18">
        <f>VLOOKUP(A18,丰水期!$A:$J,3,0)</f>
        <v>0</v>
      </c>
      <c r="M18">
        <f>VLOOKUP(A18,丰水期!$A:$J,4,0)</f>
        <v>0</v>
      </c>
      <c r="N18">
        <f>VLOOKUP(A18,丰水期!$A:$J,5,0)</f>
        <v>20</v>
      </c>
      <c r="O18">
        <f>VLOOKUP(A18,丰水期!$A:$J,6,0)</f>
        <v>0</v>
      </c>
      <c r="P18">
        <f>VLOOKUP(A18,丰水期!$A:$J,7,0)</f>
        <v>0</v>
      </c>
      <c r="Q18">
        <f>VLOOKUP(A18,丰水期!$A:$J,8,0)</f>
        <v>35</v>
      </c>
      <c r="R18">
        <f>VLOOKUP(A18,丰水期!$A:$J,9,0)</f>
        <v>1</v>
      </c>
      <c r="S18">
        <f>VLOOKUP(A18,丰水期!$A:$J,10,0)</f>
        <v>1</v>
      </c>
      <c r="T18" t="e">
        <f>VLOOKUP(A18,枯水期!A:N,2,0)</f>
        <v>#N/A</v>
      </c>
      <c r="U18" t="e">
        <f>VLOOKUP(A18,枯水期!$A:$N,3,0)</f>
        <v>#N/A</v>
      </c>
      <c r="V18" t="e">
        <f>VLOOKUP(A18,枯水期!$A:$N,4,0)</f>
        <v>#N/A</v>
      </c>
      <c r="W18" t="e">
        <f>VLOOKUP(A18,枯水期!$A:$N,5,0)</f>
        <v>#N/A</v>
      </c>
      <c r="X18" t="e">
        <f>VLOOKUP(A18,枯水期!$A:$N,6,0)</f>
        <v>#N/A</v>
      </c>
      <c r="Y18" t="e">
        <f>VLOOKUP(A18,枯水期!$A:$N,7,0)</f>
        <v>#N/A</v>
      </c>
      <c r="Z18" t="e">
        <f>VLOOKUP(A18,枯水期!$A:$N,8,0)</f>
        <v>#N/A</v>
      </c>
      <c r="AA18" t="e">
        <f>VLOOKUP(A18,枯水期!$A:$N,9,0)</f>
        <v>#N/A</v>
      </c>
      <c r="AB18" t="e">
        <f>VLOOKUP(A18,枯水期!$A:$N,10,0)</f>
        <v>#N/A</v>
      </c>
      <c r="AC18" t="e">
        <f>VLOOKUP(A18,枯水期!$A:$N,11,0)</f>
        <v>#N/A</v>
      </c>
      <c r="AD18" t="e">
        <f>VLOOKUP(A18,枯水期!$A:$N,12,0)</f>
        <v>#N/A</v>
      </c>
      <c r="AE18" t="e">
        <f>VLOOKUP(A18,枯水期!$A:$N,13,0)</f>
        <v>#N/A</v>
      </c>
      <c r="AF18" t="e">
        <f>VLOOKUP(A18,枯水期!$A:$N,14,0)</f>
        <v>#N/A</v>
      </c>
      <c r="AG18">
        <f>VLOOKUP($A18,平水期!$A:$N,2,0)</f>
        <v>0</v>
      </c>
      <c r="AH18">
        <f>VLOOKUP($A18,平水期!$A:$N,3,0)</f>
        <v>6</v>
      </c>
      <c r="AI18">
        <f>VLOOKUP($A18,平水期!$A:$N,4,0)</f>
        <v>0</v>
      </c>
      <c r="AJ18">
        <f>VLOOKUP($A18,平水期!$A:$N,5,0)</f>
        <v>0</v>
      </c>
      <c r="AK18">
        <f>VLOOKUP($A18,平水期!$A:$N,6,0)</f>
        <v>5</v>
      </c>
      <c r="AL18">
        <f>VLOOKUP($A18,平水期!$A:$N,7,0)</f>
        <v>12</v>
      </c>
      <c r="AM18">
        <f>VLOOKUP($A18,平水期!$A:$N,8,0)</f>
        <v>0</v>
      </c>
      <c r="AN18">
        <f>VLOOKUP($A18,平水期!$A:$N,9,0)</f>
        <v>0</v>
      </c>
      <c r="AO18">
        <f>VLOOKUP($A18,平水期!$A:$N,10,0)</f>
        <v>0</v>
      </c>
      <c r="AP18">
        <f>VLOOKUP($A18,平水期!$A:$N,11,0)</f>
        <v>4</v>
      </c>
      <c r="AQ18">
        <f>VLOOKUP($A18,平水期!$A:$N,12,0)</f>
        <v>0</v>
      </c>
      <c r="AR18">
        <f>VLOOKUP($A18,平水期!$A:$N,13,0)</f>
        <v>0</v>
      </c>
      <c r="AS18">
        <f>VLOOKUP($A18,平水期!$A:$N,14,0)</f>
        <v>1</v>
      </c>
    </row>
    <row r="19" spans="1:45">
      <c r="A19" t="s">
        <v>26</v>
      </c>
      <c r="B19">
        <f t="shared" si="0"/>
        <v>0</v>
      </c>
      <c r="C19">
        <f t="shared" si="1"/>
        <v>31.6666666666667</v>
      </c>
      <c r="D19">
        <f t="shared" si="2"/>
        <v>0</v>
      </c>
      <c r="E19">
        <f t="shared" si="3"/>
        <v>13.3333333333333</v>
      </c>
      <c r="F19">
        <f t="shared" si="4"/>
        <v>0.666666666666667</v>
      </c>
      <c r="G19">
        <f t="shared" si="5"/>
        <v>0</v>
      </c>
      <c r="H19">
        <f t="shared" si="6"/>
        <v>17.6666666666667</v>
      </c>
      <c r="I19">
        <f t="shared" si="7"/>
        <v>15</v>
      </c>
      <c r="J19">
        <f t="shared" si="8"/>
        <v>2</v>
      </c>
      <c r="K19">
        <f>VLOOKUP(A19,丰水期!A:J,2,0)</f>
        <v>0</v>
      </c>
      <c r="L19">
        <f>VLOOKUP(A19,丰水期!$A:$J,3,0)</f>
        <v>88</v>
      </c>
      <c r="M19">
        <f>VLOOKUP(A19,丰水期!$A:$J,4,0)</f>
        <v>0</v>
      </c>
      <c r="N19">
        <f>VLOOKUP(A19,丰水期!$A:$J,5,0)</f>
        <v>0</v>
      </c>
      <c r="O19">
        <f>VLOOKUP(A19,丰水期!$A:$J,6,0)</f>
        <v>0</v>
      </c>
      <c r="P19">
        <f>VLOOKUP(A19,丰水期!$A:$J,7,0)</f>
        <v>0</v>
      </c>
      <c r="Q19">
        <f>VLOOKUP(A19,丰水期!$A:$J,8,0)</f>
        <v>0</v>
      </c>
      <c r="R19">
        <f>VLOOKUP(A19,丰水期!$A:$J,9,0)</f>
        <v>7</v>
      </c>
      <c r="S19">
        <f>VLOOKUP(A19,丰水期!$A:$J,10,0)</f>
        <v>0</v>
      </c>
      <c r="T19">
        <f>VLOOKUP(A19,枯水期!A:N,2,0)</f>
        <v>5</v>
      </c>
      <c r="U19">
        <f>VLOOKUP(A19,枯水期!$A:$N,3,0)</f>
        <v>8</v>
      </c>
      <c r="V19">
        <f>VLOOKUP(A19,枯水期!$A:$N,4,0)</f>
        <v>13</v>
      </c>
      <c r="W19">
        <f>VLOOKUP(A19,枯水期!$A:$N,5,0)</f>
        <v>25</v>
      </c>
      <c r="X19">
        <f>VLOOKUP(A19,枯水期!$A:$N,6,0)</f>
        <v>6</v>
      </c>
      <c r="Y19">
        <f>VLOOKUP(A19,枯水期!$A:$N,7,0)</f>
        <v>23</v>
      </c>
      <c r="Z19">
        <f>VLOOKUP(A19,枯水期!$A:$N,8,0)</f>
        <v>0</v>
      </c>
      <c r="AA19">
        <f>VLOOKUP(A19,枯水期!$A:$N,9,0)</f>
        <v>1</v>
      </c>
      <c r="AB19">
        <f>VLOOKUP(A19,枯水期!$A:$N,10,0)</f>
        <v>1</v>
      </c>
      <c r="AC19">
        <f>VLOOKUP(A19,枯水期!$A:$N,11,0)</f>
        <v>0</v>
      </c>
      <c r="AD19">
        <f>VLOOKUP(A19,枯水期!$A:$N,12,0)</f>
        <v>0</v>
      </c>
      <c r="AE19">
        <f>VLOOKUP(A19,枯水期!$A:$N,13,0)</f>
        <v>0</v>
      </c>
      <c r="AF19">
        <f>VLOOKUP(A19,枯水期!$A:$N,14,0)</f>
        <v>0</v>
      </c>
      <c r="AG19">
        <f>VLOOKUP($A19,平水期!$A:$N,2,0)</f>
        <v>0</v>
      </c>
      <c r="AH19">
        <f>VLOOKUP($A19,平水期!$A:$N,3,0)</f>
        <v>23</v>
      </c>
      <c r="AI19">
        <f>VLOOKUP($A19,平水期!$A:$N,4,0)</f>
        <v>23</v>
      </c>
      <c r="AJ19">
        <f>VLOOKUP($A19,平水期!$A:$N,5,0)</f>
        <v>16</v>
      </c>
      <c r="AK19">
        <f>VLOOKUP($A19,平水期!$A:$N,6,0)</f>
        <v>8</v>
      </c>
      <c r="AL19">
        <f>VLOOKUP($A19,平水期!$A:$N,7,0)</f>
        <v>36</v>
      </c>
      <c r="AM19">
        <f>VLOOKUP($A19,平水期!$A:$N,8,0)</f>
        <v>0</v>
      </c>
      <c r="AN19">
        <f>VLOOKUP($A19,平水期!$A:$N,9,0)</f>
        <v>26</v>
      </c>
      <c r="AO19">
        <f>VLOOKUP($A19,平水期!$A:$N,10,0)</f>
        <v>19</v>
      </c>
      <c r="AP19">
        <f>VLOOKUP($A19,平水期!$A:$N,11,0)</f>
        <v>6</v>
      </c>
      <c r="AQ19">
        <f>VLOOKUP($A19,平水期!$A:$N,12,0)</f>
        <v>0</v>
      </c>
      <c r="AR19">
        <f>VLOOKUP($A19,平水期!$A:$N,13,0)</f>
        <v>0</v>
      </c>
      <c r="AS19">
        <f>VLOOKUP($A19,平水期!$A:$N,14,0)</f>
        <v>2</v>
      </c>
    </row>
    <row r="20" spans="1:45">
      <c r="A20" t="s">
        <v>27</v>
      </c>
      <c r="B20">
        <f t="shared" si="0"/>
        <v>0</v>
      </c>
      <c r="C20">
        <f t="shared" si="1"/>
        <v>9.66666666666667</v>
      </c>
      <c r="D20">
        <f t="shared" si="2"/>
        <v>0</v>
      </c>
      <c r="E20" t="e">
        <f t="shared" si="3"/>
        <v>#N/A</v>
      </c>
      <c r="F20" t="e">
        <f t="shared" si="4"/>
        <v>#N/A</v>
      </c>
      <c r="G20" t="e">
        <f t="shared" si="5"/>
        <v>#N/A</v>
      </c>
      <c r="H20" t="e">
        <f t="shared" si="6"/>
        <v>#N/A</v>
      </c>
      <c r="I20" t="e">
        <f t="shared" si="7"/>
        <v>#N/A</v>
      </c>
      <c r="J20" t="e">
        <f t="shared" si="8"/>
        <v>#N/A</v>
      </c>
      <c r="K20">
        <f>VLOOKUP(A20,丰水期!A:J,2,0)</f>
        <v>0</v>
      </c>
      <c r="L20">
        <f>VLOOKUP(A20,丰水期!$A:$J,3,0)</f>
        <v>0</v>
      </c>
      <c r="M20">
        <f>VLOOKUP(A20,丰水期!$A:$J,4,0)</f>
        <v>0</v>
      </c>
      <c r="N20">
        <f>VLOOKUP(A20,丰水期!$A:$J,5,0)</f>
        <v>0</v>
      </c>
      <c r="O20">
        <f>VLOOKUP(A20,丰水期!$A:$J,6,0)</f>
        <v>29</v>
      </c>
      <c r="P20">
        <f>VLOOKUP(A20,丰水期!$A:$J,7,0)</f>
        <v>0</v>
      </c>
      <c r="Q20">
        <f>VLOOKUP(A20,丰水期!$A:$J,8,0)</f>
        <v>0</v>
      </c>
      <c r="R20">
        <f>VLOOKUP(A20,丰水期!$A:$J,9,0)</f>
        <v>0</v>
      </c>
      <c r="S20">
        <f>VLOOKUP(A20,丰水期!$A:$J,10,0)</f>
        <v>0</v>
      </c>
      <c r="T20" t="e">
        <f>VLOOKUP(A20,枯水期!A:N,2,0)</f>
        <v>#N/A</v>
      </c>
      <c r="U20" t="e">
        <f>VLOOKUP(A20,枯水期!$A:$N,3,0)</f>
        <v>#N/A</v>
      </c>
      <c r="V20" t="e">
        <f>VLOOKUP(A20,枯水期!$A:$N,4,0)</f>
        <v>#N/A</v>
      </c>
      <c r="W20" t="e">
        <f>VLOOKUP(A20,枯水期!$A:$N,5,0)</f>
        <v>#N/A</v>
      </c>
      <c r="X20" t="e">
        <f>VLOOKUP(A20,枯水期!$A:$N,6,0)</f>
        <v>#N/A</v>
      </c>
      <c r="Y20" t="e">
        <f>VLOOKUP(A20,枯水期!$A:$N,7,0)</f>
        <v>#N/A</v>
      </c>
      <c r="Z20" t="e">
        <f>VLOOKUP(A20,枯水期!$A:$N,8,0)</f>
        <v>#N/A</v>
      </c>
      <c r="AA20" t="e">
        <f>VLOOKUP(A20,枯水期!$A:$N,9,0)</f>
        <v>#N/A</v>
      </c>
      <c r="AB20" t="e">
        <f>VLOOKUP(A20,枯水期!$A:$N,10,0)</f>
        <v>#N/A</v>
      </c>
      <c r="AC20" t="e">
        <f>VLOOKUP(A20,枯水期!$A:$N,11,0)</f>
        <v>#N/A</v>
      </c>
      <c r="AD20" t="e">
        <f>VLOOKUP(A20,枯水期!$A:$N,12,0)</f>
        <v>#N/A</v>
      </c>
      <c r="AE20" t="e">
        <f>VLOOKUP(A20,枯水期!$A:$N,13,0)</f>
        <v>#N/A</v>
      </c>
      <c r="AF20" t="e">
        <f>VLOOKUP(A20,枯水期!$A:$N,14,0)</f>
        <v>#N/A</v>
      </c>
      <c r="AG20" t="e">
        <f>VLOOKUP($A20,平水期!$A:$N,2,0)</f>
        <v>#N/A</v>
      </c>
      <c r="AH20" t="e">
        <f>VLOOKUP($A20,平水期!$A:$N,3,0)</f>
        <v>#N/A</v>
      </c>
      <c r="AI20" t="e">
        <f>VLOOKUP($A20,平水期!$A:$N,4,0)</f>
        <v>#N/A</v>
      </c>
      <c r="AJ20" t="e">
        <f>VLOOKUP($A20,平水期!$A:$N,5,0)</f>
        <v>#N/A</v>
      </c>
      <c r="AK20" t="e">
        <f>VLOOKUP($A20,平水期!$A:$N,6,0)</f>
        <v>#N/A</v>
      </c>
      <c r="AL20" t="e">
        <f>VLOOKUP($A20,平水期!$A:$N,7,0)</f>
        <v>#N/A</v>
      </c>
      <c r="AM20" t="e">
        <f>VLOOKUP($A20,平水期!$A:$N,8,0)</f>
        <v>#N/A</v>
      </c>
      <c r="AN20" t="e">
        <f>VLOOKUP($A20,平水期!$A:$N,9,0)</f>
        <v>#N/A</v>
      </c>
      <c r="AO20" t="e">
        <f>VLOOKUP($A20,平水期!$A:$N,10,0)</f>
        <v>#N/A</v>
      </c>
      <c r="AP20" t="e">
        <f>VLOOKUP($A20,平水期!$A:$N,11,0)</f>
        <v>#N/A</v>
      </c>
      <c r="AQ20" t="e">
        <f>VLOOKUP($A20,平水期!$A:$N,12,0)</f>
        <v>#N/A</v>
      </c>
      <c r="AR20" t="e">
        <f>VLOOKUP($A20,平水期!$A:$N,13,0)</f>
        <v>#N/A</v>
      </c>
      <c r="AS20" t="e">
        <f>VLOOKUP($A20,平水期!$A:$N,14,0)</f>
        <v>#N/A</v>
      </c>
    </row>
    <row r="21" spans="1:45">
      <c r="A21" t="s">
        <v>28</v>
      </c>
      <c r="B21">
        <f t="shared" si="0"/>
        <v>0.666666666666667</v>
      </c>
      <c r="C21">
        <f t="shared" si="1"/>
        <v>0</v>
      </c>
      <c r="D21">
        <f t="shared" si="2"/>
        <v>1</v>
      </c>
      <c r="E21">
        <f t="shared" si="3"/>
        <v>1</v>
      </c>
      <c r="F21">
        <f t="shared" si="4"/>
        <v>0</v>
      </c>
      <c r="G21">
        <f t="shared" si="5"/>
        <v>130.25</v>
      </c>
      <c r="H21">
        <f t="shared" si="6"/>
        <v>0.666666666666667</v>
      </c>
      <c r="I21">
        <f t="shared" si="7"/>
        <v>1</v>
      </c>
      <c r="J21">
        <f t="shared" si="8"/>
        <v>47.5</v>
      </c>
      <c r="K21">
        <f>VLOOKUP(A21,丰水期!A:J,2,0)</f>
        <v>1</v>
      </c>
      <c r="L21">
        <f>VLOOKUP(A21,丰水期!$A:$J,3,0)</f>
        <v>0</v>
      </c>
      <c r="M21">
        <f>VLOOKUP(A21,丰水期!$A:$J,4,0)</f>
        <v>3</v>
      </c>
      <c r="N21">
        <f>VLOOKUP(A21,丰水期!$A:$J,5,0)</f>
        <v>1</v>
      </c>
      <c r="O21">
        <f>VLOOKUP(A21,丰水期!$A:$J,6,0)</f>
        <v>0</v>
      </c>
      <c r="P21">
        <f>VLOOKUP(A21,丰水期!$A:$J,7,0)</f>
        <v>0</v>
      </c>
      <c r="Q21">
        <f>VLOOKUP(A21,丰水期!$A:$J,8,0)</f>
        <v>0</v>
      </c>
      <c r="R21">
        <f>VLOOKUP(A21,丰水期!$A:$J,9,0)</f>
        <v>0</v>
      </c>
      <c r="S21">
        <f>VLOOKUP(A21,丰水期!$A:$J,10,0)</f>
        <v>0</v>
      </c>
      <c r="T21">
        <f>VLOOKUP(A21,枯水期!A:N,2,0)</f>
        <v>1</v>
      </c>
      <c r="U21">
        <f>VLOOKUP(A21,枯水期!$A:$N,3,0)</f>
        <v>2</v>
      </c>
      <c r="V21">
        <f>VLOOKUP(A21,枯水期!$A:$N,4,0)</f>
        <v>1</v>
      </c>
      <c r="W21">
        <f>VLOOKUP(A21,枯水期!$A:$N,5,0)</f>
        <v>2</v>
      </c>
      <c r="X21">
        <f>VLOOKUP(A21,枯水期!$A:$N,6,0)</f>
        <v>0</v>
      </c>
      <c r="Y21">
        <f>VLOOKUP(A21,枯水期!$A:$N,7,0)</f>
        <v>0</v>
      </c>
      <c r="Z21">
        <f>VLOOKUP(A21,枯水期!$A:$N,8,0)</f>
        <v>0</v>
      </c>
      <c r="AA21">
        <f>VLOOKUP(A21,枯水期!$A:$N,9,0)</f>
        <v>0</v>
      </c>
      <c r="AB21">
        <f>VLOOKUP(A21,枯水期!$A:$N,10,0)</f>
        <v>0</v>
      </c>
      <c r="AC21">
        <f>VLOOKUP(A21,枯水期!$A:$N,11,0)</f>
        <v>212</v>
      </c>
      <c r="AD21">
        <f>VLOOKUP(A21,枯水期!$A:$N,12,0)</f>
        <v>0</v>
      </c>
      <c r="AE21">
        <f>VLOOKUP(A21,枯水期!$A:$N,13,0)</f>
        <v>2</v>
      </c>
      <c r="AF21">
        <f>VLOOKUP(A21,枯水期!$A:$N,14,0)</f>
        <v>307</v>
      </c>
      <c r="AG21">
        <f>VLOOKUP($A21,平水期!$A:$N,2,0)</f>
        <v>1</v>
      </c>
      <c r="AH21">
        <f>VLOOKUP($A21,平水期!$A:$N,3,0)</f>
        <v>1</v>
      </c>
      <c r="AI21">
        <f>VLOOKUP($A21,平水期!$A:$N,4,0)</f>
        <v>1</v>
      </c>
      <c r="AJ21">
        <f>VLOOKUP($A21,平水期!$A:$N,5,0)</f>
        <v>0</v>
      </c>
      <c r="AK21">
        <f>VLOOKUP($A21,平水期!$A:$N,6,0)</f>
        <v>1</v>
      </c>
      <c r="AL21">
        <f>VLOOKUP($A21,平水期!$A:$N,7,0)</f>
        <v>0</v>
      </c>
      <c r="AM21">
        <f>VLOOKUP($A21,平水期!$A:$N,8,0)</f>
        <v>0</v>
      </c>
      <c r="AN21">
        <f>VLOOKUP($A21,平水期!$A:$N,9,0)</f>
        <v>3</v>
      </c>
      <c r="AO21">
        <f>VLOOKUP($A21,平水期!$A:$N,10,0)</f>
        <v>0</v>
      </c>
      <c r="AP21">
        <f>VLOOKUP($A21,平水期!$A:$N,11,0)</f>
        <v>2</v>
      </c>
      <c r="AQ21">
        <f>VLOOKUP($A21,平水期!$A:$N,12,0)</f>
        <v>0</v>
      </c>
      <c r="AR21">
        <f>VLOOKUP($A21,平水期!$A:$N,13,0)</f>
        <v>0</v>
      </c>
      <c r="AS21">
        <f>VLOOKUP($A21,平水期!$A:$N,14,0)</f>
        <v>188</v>
      </c>
    </row>
    <row r="22" spans="1:45">
      <c r="A22" t="s">
        <v>36</v>
      </c>
      <c r="E22">
        <f t="shared" si="3"/>
        <v>319.5</v>
      </c>
      <c r="F22">
        <f t="shared" si="4"/>
        <v>4</v>
      </c>
      <c r="G22">
        <f t="shared" si="5"/>
        <v>20.75</v>
      </c>
      <c r="H22">
        <f t="shared" si="6"/>
        <v>89.6666666666667</v>
      </c>
      <c r="I22">
        <f t="shared" si="7"/>
        <v>11</v>
      </c>
      <c r="J22">
        <f t="shared" si="8"/>
        <v>3.25</v>
      </c>
      <c r="K22" t="e">
        <f>VLOOKUP(A22,丰水期!A:J,2,0)</f>
        <v>#N/A</v>
      </c>
      <c r="L22" t="e">
        <f>VLOOKUP(K22,丰水期!B:K,2,0)</f>
        <v>#N/A</v>
      </c>
      <c r="M22" t="e">
        <f>VLOOKUP(L22,丰水期!C:L,2,0)</f>
        <v>#N/A</v>
      </c>
      <c r="N22" t="e">
        <f>VLOOKUP(M22,丰水期!D:M,2,0)</f>
        <v>#N/A</v>
      </c>
      <c r="O22" t="e">
        <f>VLOOKUP(N22,丰水期!E:N,2,0)</f>
        <v>#N/A</v>
      </c>
      <c r="P22" t="e">
        <f>VLOOKUP(A22,丰水期!$A:$J,7,0)</f>
        <v>#N/A</v>
      </c>
      <c r="Q22" t="e">
        <f>VLOOKUP(P22,丰水期!G:P,2,0)</f>
        <v>#N/A</v>
      </c>
      <c r="R22" t="e">
        <f>VLOOKUP(A22,丰水期!$A:$J,9,0)</f>
        <v>#N/A</v>
      </c>
      <c r="S22" t="e">
        <f>VLOOKUP(A22,丰水期!$A:$J,10,0)</f>
        <v>#N/A</v>
      </c>
      <c r="T22">
        <f>VLOOKUP(A22,枯水期!A:N,2,0)</f>
        <v>395</v>
      </c>
      <c r="U22">
        <f>VLOOKUP(A22,枯水期!$A:$N,3,0)</f>
        <v>326</v>
      </c>
      <c r="V22">
        <f>VLOOKUP(A22,枯水期!$A:$N,4,0)</f>
        <v>318</v>
      </c>
      <c r="W22">
        <f>VLOOKUP(A22,枯水期!$A:$N,5,0)</f>
        <v>321</v>
      </c>
      <c r="X22">
        <f>VLOOKUP(A22,枯水期!$A:$N,6,0)</f>
        <v>216</v>
      </c>
      <c r="Y22">
        <f>VLOOKUP(A22,枯水期!$A:$N,7,0)</f>
        <v>341</v>
      </c>
      <c r="Z22">
        <f>VLOOKUP(A22,枯水期!$A:$N,8,0)</f>
        <v>4</v>
      </c>
      <c r="AA22">
        <f>VLOOKUP(A22,枯水期!$A:$N,9,0)</f>
        <v>5</v>
      </c>
      <c r="AB22">
        <f>VLOOKUP(A22,枯水期!$A:$N,10,0)</f>
        <v>3</v>
      </c>
      <c r="AC22">
        <f>VLOOKUP(A22,枯水期!$A:$N,11,0)</f>
        <v>45</v>
      </c>
      <c r="AD22">
        <f>VLOOKUP(A22,枯水期!$A:$N,12,0)</f>
        <v>2</v>
      </c>
      <c r="AE22">
        <f>VLOOKUP(A22,枯水期!$A:$N,13,0)</f>
        <v>18</v>
      </c>
      <c r="AF22">
        <f>VLOOKUP(A22,枯水期!$A:$N,14,0)</f>
        <v>18</v>
      </c>
      <c r="AG22">
        <f>VLOOKUP($A22,平水期!$A:$N,2,0)</f>
        <v>8</v>
      </c>
      <c r="AH22">
        <f>VLOOKUP($A22,平水期!$A:$N,3,0)</f>
        <v>220</v>
      </c>
      <c r="AI22">
        <f>VLOOKUP($A22,平水期!$A:$N,4,0)</f>
        <v>3</v>
      </c>
      <c r="AJ22">
        <f>VLOOKUP($A22,平水期!$A:$N,5,0)</f>
        <v>14</v>
      </c>
      <c r="AK22">
        <f>VLOOKUP($A22,平水期!$A:$N,6,0)</f>
        <v>151</v>
      </c>
      <c r="AL22">
        <f>VLOOKUP($A22,平水期!$A:$N,7,0)</f>
        <v>142</v>
      </c>
      <c r="AM22">
        <f>VLOOKUP($A22,平水期!$A:$N,8,0)</f>
        <v>9</v>
      </c>
      <c r="AN22">
        <f>VLOOKUP($A22,平水期!$A:$N,9,0)</f>
        <v>3</v>
      </c>
      <c r="AO22">
        <f>VLOOKUP($A22,平水期!$A:$N,10,0)</f>
        <v>21</v>
      </c>
      <c r="AP22">
        <f>VLOOKUP($A22,平水期!$A:$N,11,0)</f>
        <v>1</v>
      </c>
      <c r="AQ22">
        <f>VLOOKUP($A22,平水期!$A:$N,12,0)</f>
        <v>1</v>
      </c>
      <c r="AR22">
        <f>VLOOKUP($A22,平水期!$A:$N,13,0)</f>
        <v>2</v>
      </c>
      <c r="AS22">
        <f>VLOOKUP($A22,平水期!$A:$N,14,0)</f>
        <v>9</v>
      </c>
    </row>
    <row r="23" spans="1:45">
      <c r="A23" t="s">
        <v>37</v>
      </c>
      <c r="E23">
        <f t="shared" si="3"/>
        <v>0</v>
      </c>
      <c r="F23">
        <f t="shared" si="4"/>
        <v>196</v>
      </c>
      <c r="G23">
        <f t="shared" si="5"/>
        <v>0</v>
      </c>
      <c r="H23">
        <f t="shared" si="6"/>
        <v>1</v>
      </c>
      <c r="I23">
        <f t="shared" si="7"/>
        <v>4</v>
      </c>
      <c r="J23">
        <f t="shared" si="8"/>
        <v>0</v>
      </c>
      <c r="T23">
        <f>VLOOKUP(A23,枯水期!A:N,2,0)</f>
        <v>0</v>
      </c>
      <c r="U23">
        <f>VLOOKUP(A23,枯水期!$A:$N,3,0)</f>
        <v>0</v>
      </c>
      <c r="V23">
        <f>VLOOKUP(A23,枯水期!$A:$N,4,0)</f>
        <v>0</v>
      </c>
      <c r="W23">
        <f>VLOOKUP(A23,枯水期!$A:$N,5,0)</f>
        <v>0</v>
      </c>
      <c r="X23">
        <f>VLOOKUP(A23,枯水期!$A:$N,6,0)</f>
        <v>0</v>
      </c>
      <c r="Y23">
        <f>VLOOKUP(A23,枯水期!$A:$N,7,0)</f>
        <v>0</v>
      </c>
      <c r="Z23">
        <f>VLOOKUP(A23,枯水期!$A:$N,8,0)</f>
        <v>6</v>
      </c>
      <c r="AA23">
        <f>VLOOKUP(A23,枯水期!$A:$N,9,0)</f>
        <v>0</v>
      </c>
      <c r="AB23">
        <f>VLOOKUP(A23,枯水期!$A:$N,10,0)</f>
        <v>582</v>
      </c>
      <c r="AC23">
        <f>VLOOKUP(A23,枯水期!$A:$N,11,0)</f>
        <v>0</v>
      </c>
      <c r="AD23">
        <f>VLOOKUP(A23,枯水期!$A:$N,12,0)</f>
        <v>0</v>
      </c>
      <c r="AE23">
        <f>VLOOKUP(A23,枯水期!$A:$N,13,0)</f>
        <v>0</v>
      </c>
      <c r="AF23">
        <f>VLOOKUP(A23,枯水期!$A:$N,14,0)</f>
        <v>0</v>
      </c>
      <c r="AG23">
        <f>VLOOKUP($A23,平水期!$A:$N,2,0)</f>
        <v>0</v>
      </c>
      <c r="AH23">
        <f>VLOOKUP($A23,平水期!$A:$N,3,0)</f>
        <v>0</v>
      </c>
      <c r="AI23">
        <f>VLOOKUP($A23,平水期!$A:$N,4,0)</f>
        <v>6</v>
      </c>
      <c r="AJ23">
        <f>VLOOKUP($A23,平水期!$A:$N,5,0)</f>
        <v>0</v>
      </c>
      <c r="AK23">
        <f>VLOOKUP($A23,平水期!$A:$N,6,0)</f>
        <v>0</v>
      </c>
      <c r="AL23">
        <f>VLOOKUP($A23,平水期!$A:$N,7,0)</f>
        <v>0</v>
      </c>
      <c r="AM23">
        <f>VLOOKUP($A23,平水期!$A:$N,8,0)</f>
        <v>0</v>
      </c>
      <c r="AN23">
        <f>VLOOKUP($A23,平水期!$A:$N,9,0)</f>
        <v>12</v>
      </c>
      <c r="AO23">
        <f>VLOOKUP($A23,平水期!$A:$N,10,0)</f>
        <v>0</v>
      </c>
      <c r="AP23">
        <f>VLOOKUP($A23,平水期!$A:$N,11,0)</f>
        <v>0</v>
      </c>
      <c r="AQ23">
        <f>VLOOKUP($A23,平水期!$A:$N,12,0)</f>
        <v>0</v>
      </c>
      <c r="AR23">
        <f>VLOOKUP($A23,平水期!$A:$N,13,0)</f>
        <v>0</v>
      </c>
      <c r="AS23">
        <f>VLOOKUP($A23,平水期!$A:$N,14,0)</f>
        <v>0</v>
      </c>
    </row>
    <row r="24" spans="1:45">
      <c r="A24" t="s">
        <v>38</v>
      </c>
      <c r="E24">
        <f t="shared" si="3"/>
        <v>91.3333333333333</v>
      </c>
      <c r="F24">
        <f t="shared" si="4"/>
        <v>0</v>
      </c>
      <c r="G24">
        <f t="shared" si="5"/>
        <v>0</v>
      </c>
      <c r="H24" t="e">
        <f t="shared" si="6"/>
        <v>#N/A</v>
      </c>
      <c r="I24" t="e">
        <f t="shared" si="7"/>
        <v>#N/A</v>
      </c>
      <c r="J24" t="e">
        <f t="shared" si="8"/>
        <v>#N/A</v>
      </c>
      <c r="T24">
        <f>VLOOKUP(A24,枯水期!A:N,2,0)</f>
        <v>86</v>
      </c>
      <c r="U24">
        <f>VLOOKUP(A24,枯水期!$A:$N,3,0)</f>
        <v>93</v>
      </c>
      <c r="V24">
        <f>VLOOKUP(A24,枯水期!$A:$N,4,0)</f>
        <v>69</v>
      </c>
      <c r="W24">
        <f>VLOOKUP(A24,枯水期!$A:$N,5,0)</f>
        <v>108</v>
      </c>
      <c r="X24">
        <f>VLOOKUP(A24,枯水期!$A:$N,6,0)</f>
        <v>68</v>
      </c>
      <c r="Y24">
        <f>VLOOKUP(A24,枯水期!$A:$N,7,0)</f>
        <v>124</v>
      </c>
      <c r="Z24">
        <f>VLOOKUP(A24,枯水期!$A:$N,8,0)</f>
        <v>0</v>
      </c>
      <c r="AA24">
        <f>VLOOKUP(A24,枯水期!$A:$N,9,0)</f>
        <v>0</v>
      </c>
      <c r="AB24">
        <f>VLOOKUP(A24,枯水期!$A:$N,10,0)</f>
        <v>0</v>
      </c>
      <c r="AC24">
        <f>VLOOKUP(A24,枯水期!$A:$N,11,0)</f>
        <v>0</v>
      </c>
      <c r="AD24">
        <f>VLOOKUP(A24,枯水期!$A:$N,12,0)</f>
        <v>0</v>
      </c>
      <c r="AE24">
        <f>VLOOKUP(A24,枯水期!$A:$N,13,0)</f>
        <v>0</v>
      </c>
      <c r="AF24">
        <f>VLOOKUP(A24,枯水期!$A:$N,14,0)</f>
        <v>0</v>
      </c>
      <c r="AG24" t="e">
        <f>VLOOKUP($A24,平水期!$A:$N,2,0)</f>
        <v>#N/A</v>
      </c>
      <c r="AH24" t="e">
        <f>VLOOKUP($A24,平水期!$A:$N,3,0)</f>
        <v>#N/A</v>
      </c>
      <c r="AI24" t="e">
        <f>VLOOKUP($A24,平水期!$A:$N,4,0)</f>
        <v>#N/A</v>
      </c>
      <c r="AJ24" t="e">
        <f>VLOOKUP($A24,平水期!$A:$N,5,0)</f>
        <v>#N/A</v>
      </c>
      <c r="AK24" t="e">
        <f>VLOOKUP($A24,平水期!$A:$N,6,0)</f>
        <v>#N/A</v>
      </c>
      <c r="AL24" t="e">
        <f>VLOOKUP($A24,平水期!$A:$N,7,0)</f>
        <v>#N/A</v>
      </c>
      <c r="AM24" t="e">
        <f>VLOOKUP($A24,平水期!$A:$N,8,0)</f>
        <v>#N/A</v>
      </c>
      <c r="AN24" t="e">
        <f>VLOOKUP($A24,平水期!$A:$N,9,0)</f>
        <v>#N/A</v>
      </c>
      <c r="AO24" t="e">
        <f>VLOOKUP($A24,平水期!$A:$N,10,0)</f>
        <v>#N/A</v>
      </c>
      <c r="AP24" t="e">
        <f>VLOOKUP($A24,平水期!$A:$N,11,0)</f>
        <v>#N/A</v>
      </c>
      <c r="AQ24" t="e">
        <f>VLOOKUP($A24,平水期!$A:$N,12,0)</f>
        <v>#N/A</v>
      </c>
      <c r="AR24" t="e">
        <f>VLOOKUP($A24,平水期!$A:$N,13,0)</f>
        <v>#N/A</v>
      </c>
      <c r="AS24" t="e">
        <f>VLOOKUP($A24,平水期!$A:$N,14,0)</f>
        <v>#N/A</v>
      </c>
    </row>
    <row r="25" spans="1:45">
      <c r="A25" t="s">
        <v>39</v>
      </c>
      <c r="E25">
        <f t="shared" si="3"/>
        <v>0</v>
      </c>
      <c r="F25">
        <f t="shared" si="4"/>
        <v>0</v>
      </c>
      <c r="G25">
        <f t="shared" si="5"/>
        <v>129.25</v>
      </c>
      <c r="H25" t="e">
        <f t="shared" si="6"/>
        <v>#N/A</v>
      </c>
      <c r="I25" t="e">
        <f t="shared" si="7"/>
        <v>#N/A</v>
      </c>
      <c r="J25" t="e">
        <f t="shared" si="8"/>
        <v>#N/A</v>
      </c>
      <c r="T25">
        <f>VLOOKUP(A25,枯水期!A:N,2,0)</f>
        <v>0</v>
      </c>
      <c r="U25">
        <f>VLOOKUP(A25,枯水期!$A:$N,3,0)</f>
        <v>0</v>
      </c>
      <c r="V25">
        <f>VLOOKUP(A25,枯水期!$A:$N,4,0)</f>
        <v>0</v>
      </c>
      <c r="W25">
        <f>VLOOKUP(A25,枯水期!$A:$N,5,0)</f>
        <v>0</v>
      </c>
      <c r="X25">
        <f>VLOOKUP(A25,枯水期!$A:$N,6,0)</f>
        <v>0</v>
      </c>
      <c r="Y25">
        <f>VLOOKUP(A25,枯水期!$A:$N,7,0)</f>
        <v>0</v>
      </c>
      <c r="Z25">
        <f>VLOOKUP(A25,枯水期!$A:$N,8,0)</f>
        <v>0</v>
      </c>
      <c r="AA25">
        <f>VLOOKUP(A25,枯水期!$A:$N,9,0)</f>
        <v>0</v>
      </c>
      <c r="AB25">
        <f>VLOOKUP(A25,枯水期!$A:$N,10,0)</f>
        <v>0</v>
      </c>
      <c r="AC25">
        <f>VLOOKUP(A25,枯水期!$A:$N,11,0)</f>
        <v>90</v>
      </c>
      <c r="AD25">
        <f>VLOOKUP(A25,枯水期!$A:$N,12,0)</f>
        <v>0</v>
      </c>
      <c r="AE25">
        <f>VLOOKUP(A25,枯水期!$A:$N,13,0)</f>
        <v>0</v>
      </c>
      <c r="AF25">
        <f>VLOOKUP(A25,枯水期!$A:$N,14,0)</f>
        <v>427</v>
      </c>
      <c r="AG25" t="e">
        <f>VLOOKUP($A25,平水期!$A:$N,2,0)</f>
        <v>#N/A</v>
      </c>
      <c r="AH25" t="e">
        <f>VLOOKUP($A25,平水期!$A:$N,3,0)</f>
        <v>#N/A</v>
      </c>
      <c r="AI25" t="e">
        <f>VLOOKUP($A25,平水期!$A:$N,4,0)</f>
        <v>#N/A</v>
      </c>
      <c r="AJ25" t="e">
        <f>VLOOKUP($A25,平水期!$A:$N,5,0)</f>
        <v>#N/A</v>
      </c>
      <c r="AK25" t="e">
        <f>VLOOKUP($A25,平水期!$A:$N,6,0)</f>
        <v>#N/A</v>
      </c>
      <c r="AL25" t="e">
        <f>VLOOKUP($A25,平水期!$A:$N,7,0)</f>
        <v>#N/A</v>
      </c>
      <c r="AM25" t="e">
        <f>VLOOKUP($A25,平水期!$A:$N,8,0)</f>
        <v>#N/A</v>
      </c>
      <c r="AN25" t="e">
        <f>VLOOKUP($A25,平水期!$A:$N,9,0)</f>
        <v>#N/A</v>
      </c>
      <c r="AO25" t="e">
        <f>VLOOKUP($A25,平水期!$A:$N,10,0)</f>
        <v>#N/A</v>
      </c>
      <c r="AP25" t="e">
        <f>VLOOKUP($A25,平水期!$A:$N,11,0)</f>
        <v>#N/A</v>
      </c>
      <c r="AQ25" t="e">
        <f>VLOOKUP($A25,平水期!$A:$N,12,0)</f>
        <v>#N/A</v>
      </c>
      <c r="AR25" t="e">
        <f>VLOOKUP($A25,平水期!$A:$N,13,0)</f>
        <v>#N/A</v>
      </c>
      <c r="AS25" t="e">
        <f>VLOOKUP($A25,平水期!$A:$N,14,0)</f>
        <v>#N/A</v>
      </c>
    </row>
    <row r="26" spans="1:45">
      <c r="A26" t="s">
        <v>40</v>
      </c>
      <c r="E26">
        <f t="shared" si="3"/>
        <v>0</v>
      </c>
      <c r="F26">
        <f t="shared" si="4"/>
        <v>129.333333333333</v>
      </c>
      <c r="G26">
        <f t="shared" si="5"/>
        <v>0</v>
      </c>
      <c r="H26">
        <f t="shared" si="6"/>
        <v>8</v>
      </c>
      <c r="I26">
        <f t="shared" si="7"/>
        <v>2.33333333333333</v>
      </c>
      <c r="J26">
        <f t="shared" si="8"/>
        <v>7.25</v>
      </c>
      <c r="T26">
        <f>VLOOKUP(A26,枯水期!A:N,2,0)</f>
        <v>0</v>
      </c>
      <c r="U26">
        <f>VLOOKUP(A26,枯水期!$A:$N,3,0)</f>
        <v>0</v>
      </c>
      <c r="V26">
        <f>VLOOKUP(A26,枯水期!$A:$N,4,0)</f>
        <v>0</v>
      </c>
      <c r="W26">
        <f>VLOOKUP(A26,枯水期!$A:$N,5,0)</f>
        <v>0</v>
      </c>
      <c r="X26">
        <f>VLOOKUP(A26,枯水期!$A:$N,6,0)</f>
        <v>0</v>
      </c>
      <c r="Y26">
        <f>VLOOKUP(A26,枯水期!$A:$N,7,0)</f>
        <v>0</v>
      </c>
      <c r="Z26">
        <f>VLOOKUP(A26,枯水期!$A:$N,8,0)</f>
        <v>15</v>
      </c>
      <c r="AA26">
        <f>VLOOKUP(A26,枯水期!$A:$N,9,0)</f>
        <v>235</v>
      </c>
      <c r="AB26">
        <f>VLOOKUP(A26,枯水期!$A:$N,10,0)</f>
        <v>138</v>
      </c>
      <c r="AC26">
        <f>VLOOKUP(A26,枯水期!$A:$N,11,0)</f>
        <v>0</v>
      </c>
      <c r="AD26">
        <f>VLOOKUP(A26,枯水期!$A:$N,12,0)</f>
        <v>0</v>
      </c>
      <c r="AE26">
        <f>VLOOKUP(A26,枯水期!$A:$N,13,0)</f>
        <v>0</v>
      </c>
      <c r="AF26">
        <f>VLOOKUP(A26,枯水期!$A:$N,14,0)</f>
        <v>0</v>
      </c>
      <c r="AG26">
        <f>VLOOKUP($A26,平水期!$A:$N,2,0)</f>
        <v>0</v>
      </c>
      <c r="AH26">
        <f>VLOOKUP($A26,平水期!$A:$N,3,0)</f>
        <v>25</v>
      </c>
      <c r="AI26">
        <f>VLOOKUP($A26,平水期!$A:$N,4,0)</f>
        <v>0</v>
      </c>
      <c r="AJ26">
        <f>VLOOKUP($A26,平水期!$A:$N,5,0)</f>
        <v>4</v>
      </c>
      <c r="AK26">
        <f>VLOOKUP($A26,平水期!$A:$N,6,0)</f>
        <v>6</v>
      </c>
      <c r="AL26">
        <f>VLOOKUP($A26,平水期!$A:$N,7,0)</f>
        <v>13</v>
      </c>
      <c r="AM26">
        <f>VLOOKUP($A26,平水期!$A:$N,8,0)</f>
        <v>2</v>
      </c>
      <c r="AN26">
        <f>VLOOKUP($A26,平水期!$A:$N,9,0)</f>
        <v>0</v>
      </c>
      <c r="AO26">
        <f>VLOOKUP($A26,平水期!$A:$N,10,0)</f>
        <v>5</v>
      </c>
      <c r="AP26">
        <f>VLOOKUP($A26,平水期!$A:$N,11,0)</f>
        <v>12</v>
      </c>
      <c r="AQ26">
        <f>VLOOKUP($A26,平水期!$A:$N,12,0)</f>
        <v>0</v>
      </c>
      <c r="AR26">
        <f>VLOOKUP($A26,平水期!$A:$N,13,0)</f>
        <v>1</v>
      </c>
      <c r="AS26">
        <f>VLOOKUP($A26,平水期!$A:$N,14,0)</f>
        <v>16</v>
      </c>
    </row>
    <row r="27" spans="1:45">
      <c r="A27" t="s">
        <v>41</v>
      </c>
      <c r="E27">
        <f t="shared" si="3"/>
        <v>35.1666666666667</v>
      </c>
      <c r="F27">
        <f t="shared" si="4"/>
        <v>1.66666666666667</v>
      </c>
      <c r="G27">
        <f t="shared" si="5"/>
        <v>14.25</v>
      </c>
      <c r="H27">
        <f t="shared" si="6"/>
        <v>2.33333333333333</v>
      </c>
      <c r="I27">
        <f t="shared" si="7"/>
        <v>0.666666666666667</v>
      </c>
      <c r="J27">
        <f t="shared" si="8"/>
        <v>1</v>
      </c>
      <c r="T27">
        <f>VLOOKUP(A27,枯水期!A:N,2,0)</f>
        <v>31</v>
      </c>
      <c r="U27">
        <f>VLOOKUP(A27,枯水期!$A:$N,3,0)</f>
        <v>33</v>
      </c>
      <c r="V27">
        <f>VLOOKUP(A27,枯水期!$A:$N,4,0)</f>
        <v>30</v>
      </c>
      <c r="W27">
        <f>VLOOKUP(A27,枯水期!$A:$N,5,0)</f>
        <v>33</v>
      </c>
      <c r="X27">
        <f>VLOOKUP(A27,枯水期!$A:$N,6,0)</f>
        <v>48</v>
      </c>
      <c r="Y27">
        <f>VLOOKUP(A27,枯水期!$A:$N,7,0)</f>
        <v>36</v>
      </c>
      <c r="Z27">
        <f>VLOOKUP(A27,枯水期!$A:$N,8,0)</f>
        <v>1</v>
      </c>
      <c r="AA27">
        <f>VLOOKUP(A27,枯水期!$A:$N,9,0)</f>
        <v>3</v>
      </c>
      <c r="AB27">
        <f>VLOOKUP(A27,枯水期!$A:$N,10,0)</f>
        <v>1</v>
      </c>
      <c r="AC27">
        <f>VLOOKUP(A27,枯水期!$A:$N,11,0)</f>
        <v>20</v>
      </c>
      <c r="AD27">
        <f>VLOOKUP(A27,枯水期!$A:$N,12,0)</f>
        <v>1</v>
      </c>
      <c r="AE27">
        <f>VLOOKUP(A27,枯水期!$A:$N,13,0)</f>
        <v>13</v>
      </c>
      <c r="AF27">
        <f>VLOOKUP(A27,枯水期!$A:$N,14,0)</f>
        <v>23</v>
      </c>
      <c r="AG27">
        <f>VLOOKUP($A27,平水期!$A:$N,2,0)</f>
        <v>0</v>
      </c>
      <c r="AH27">
        <f>VLOOKUP($A27,平水期!$A:$N,3,0)</f>
        <v>6</v>
      </c>
      <c r="AI27">
        <f>VLOOKUP($A27,平水期!$A:$N,4,0)</f>
        <v>1</v>
      </c>
      <c r="AJ27">
        <f>VLOOKUP($A27,平水期!$A:$N,5,0)</f>
        <v>0</v>
      </c>
      <c r="AK27">
        <f>VLOOKUP($A27,平水期!$A:$N,6,0)</f>
        <v>5</v>
      </c>
      <c r="AL27">
        <f>VLOOKUP($A27,平水期!$A:$N,7,0)</f>
        <v>2</v>
      </c>
      <c r="AM27">
        <f>VLOOKUP($A27,平水期!$A:$N,8,0)</f>
        <v>0</v>
      </c>
      <c r="AN27">
        <f>VLOOKUP($A27,平水期!$A:$N,9,0)</f>
        <v>1</v>
      </c>
      <c r="AO27">
        <f>VLOOKUP($A27,平水期!$A:$N,10,0)</f>
        <v>1</v>
      </c>
      <c r="AP27">
        <f>VLOOKUP($A27,平水期!$A:$N,11,0)</f>
        <v>2</v>
      </c>
      <c r="AQ27">
        <f>VLOOKUP($A27,平水期!$A:$N,12,0)</f>
        <v>0</v>
      </c>
      <c r="AR27">
        <f>VLOOKUP($A27,平水期!$A:$N,13,0)</f>
        <v>1</v>
      </c>
      <c r="AS27">
        <f>VLOOKUP($A27,平水期!$A:$N,14,0)</f>
        <v>1</v>
      </c>
    </row>
    <row r="28" spans="1:45">
      <c r="A28" t="s">
        <v>42</v>
      </c>
      <c r="E28">
        <f t="shared" si="3"/>
        <v>0.5</v>
      </c>
      <c r="F28">
        <f t="shared" si="4"/>
        <v>59.6666666666667</v>
      </c>
      <c r="G28">
        <f t="shared" si="5"/>
        <v>10.25</v>
      </c>
      <c r="H28" t="e">
        <f t="shared" si="6"/>
        <v>#N/A</v>
      </c>
      <c r="I28" t="e">
        <f t="shared" si="7"/>
        <v>#N/A</v>
      </c>
      <c r="J28" t="e">
        <f t="shared" si="8"/>
        <v>#N/A</v>
      </c>
      <c r="T28">
        <f>VLOOKUP(A28,枯水期!A:N,2,0)</f>
        <v>0</v>
      </c>
      <c r="U28">
        <f>VLOOKUP(A28,枯水期!$A:$N,3,0)</f>
        <v>2</v>
      </c>
      <c r="V28">
        <f>VLOOKUP(A28,枯水期!$A:$N,4,0)</f>
        <v>0</v>
      </c>
      <c r="W28">
        <f>VLOOKUP(A28,枯水期!$A:$N,5,0)</f>
        <v>1</v>
      </c>
      <c r="X28">
        <f>VLOOKUP(A28,枯水期!$A:$N,6,0)</f>
        <v>0</v>
      </c>
      <c r="Y28">
        <f>VLOOKUP(A28,枯水期!$A:$N,7,0)</f>
        <v>0</v>
      </c>
      <c r="Z28">
        <f>VLOOKUP(A28,枯水期!$A:$N,8,0)</f>
        <v>22</v>
      </c>
      <c r="AA28">
        <f>VLOOKUP(A28,枯水期!$A:$N,9,0)</f>
        <v>130</v>
      </c>
      <c r="AB28">
        <f>VLOOKUP(A28,枯水期!$A:$N,10,0)</f>
        <v>27</v>
      </c>
      <c r="AC28">
        <f>VLOOKUP(A28,枯水期!$A:$N,11,0)</f>
        <v>0</v>
      </c>
      <c r="AD28">
        <f>VLOOKUP(A28,枯水期!$A:$N,12,0)</f>
        <v>14</v>
      </c>
      <c r="AE28">
        <f>VLOOKUP(A28,枯水期!$A:$N,13,0)</f>
        <v>5</v>
      </c>
      <c r="AF28">
        <f>VLOOKUP(A28,枯水期!$A:$N,14,0)</f>
        <v>22</v>
      </c>
      <c r="AG28" t="e">
        <f>VLOOKUP($A28,平水期!$A:$N,2,0)</f>
        <v>#N/A</v>
      </c>
      <c r="AH28" t="e">
        <f>VLOOKUP($A28,平水期!$A:$N,3,0)</f>
        <v>#N/A</v>
      </c>
      <c r="AI28" t="e">
        <f>VLOOKUP($A28,平水期!$A:$N,4,0)</f>
        <v>#N/A</v>
      </c>
      <c r="AJ28" t="e">
        <f>VLOOKUP($A28,平水期!$A:$N,5,0)</f>
        <v>#N/A</v>
      </c>
      <c r="AK28" t="e">
        <f>VLOOKUP($A28,平水期!$A:$N,6,0)</f>
        <v>#N/A</v>
      </c>
      <c r="AL28" t="e">
        <f>VLOOKUP($A28,平水期!$A:$N,7,0)</f>
        <v>#N/A</v>
      </c>
      <c r="AM28" t="e">
        <f>VLOOKUP($A28,平水期!$A:$N,8,0)</f>
        <v>#N/A</v>
      </c>
      <c r="AN28" t="e">
        <f>VLOOKUP($A28,平水期!$A:$N,9,0)</f>
        <v>#N/A</v>
      </c>
      <c r="AO28" t="e">
        <f>VLOOKUP($A28,平水期!$A:$N,10,0)</f>
        <v>#N/A</v>
      </c>
      <c r="AP28" t="e">
        <f>VLOOKUP($A28,平水期!$A:$N,11,0)</f>
        <v>#N/A</v>
      </c>
      <c r="AQ28" t="e">
        <f>VLOOKUP($A28,平水期!$A:$N,12,0)</f>
        <v>#N/A</v>
      </c>
      <c r="AR28" t="e">
        <f>VLOOKUP($A28,平水期!$A:$N,13,0)</f>
        <v>#N/A</v>
      </c>
      <c r="AS28" t="e">
        <f>VLOOKUP($A28,平水期!$A:$N,14,0)</f>
        <v>#N/A</v>
      </c>
    </row>
    <row r="29" spans="1:45">
      <c r="A29" t="s">
        <v>43</v>
      </c>
      <c r="E29">
        <f t="shared" si="3"/>
        <v>33</v>
      </c>
      <c r="F29">
        <f t="shared" si="4"/>
        <v>6.66666666666667</v>
      </c>
      <c r="G29">
        <f t="shared" si="5"/>
        <v>0.5</v>
      </c>
      <c r="H29">
        <f t="shared" si="6"/>
        <v>33.1666666666667</v>
      </c>
      <c r="I29">
        <f t="shared" si="7"/>
        <v>26.6666666666667</v>
      </c>
      <c r="J29">
        <f t="shared" si="8"/>
        <v>3.25</v>
      </c>
      <c r="T29">
        <f>VLOOKUP(A29,枯水期!A:N,2,0)</f>
        <v>48</v>
      </c>
      <c r="U29">
        <f>VLOOKUP(A29,枯水期!$A:$N,3,0)</f>
        <v>48</v>
      </c>
      <c r="V29">
        <f>VLOOKUP(A29,枯水期!$A:$N,4,0)</f>
        <v>28</v>
      </c>
      <c r="W29">
        <f>VLOOKUP(A29,枯水期!$A:$N,5,0)</f>
        <v>22</v>
      </c>
      <c r="X29">
        <f>VLOOKUP(A29,枯水期!$A:$N,6,0)</f>
        <v>21</v>
      </c>
      <c r="Y29">
        <f>VLOOKUP(A29,枯水期!$A:$N,7,0)</f>
        <v>31</v>
      </c>
      <c r="Z29">
        <f>VLOOKUP(A29,枯水期!$A:$N,8,0)</f>
        <v>5</v>
      </c>
      <c r="AA29">
        <f>VLOOKUP(A29,枯水期!$A:$N,9,0)</f>
        <v>11</v>
      </c>
      <c r="AB29">
        <f>VLOOKUP(A29,枯水期!$A:$N,10,0)</f>
        <v>4</v>
      </c>
      <c r="AC29">
        <f>VLOOKUP(A29,枯水期!$A:$N,11,0)</f>
        <v>0</v>
      </c>
      <c r="AD29">
        <f>VLOOKUP(A29,枯水期!$A:$N,12,0)</f>
        <v>2</v>
      </c>
      <c r="AE29">
        <f>VLOOKUP(A29,枯水期!$A:$N,13,0)</f>
        <v>0</v>
      </c>
      <c r="AF29">
        <f>VLOOKUP(A29,枯水期!$A:$N,14,0)</f>
        <v>0</v>
      </c>
      <c r="AG29">
        <f>VLOOKUP($A29,平水期!$A:$N,2,0)</f>
        <v>38</v>
      </c>
      <c r="AH29">
        <f>VLOOKUP($A29,平水期!$A:$N,3,0)</f>
        <v>35</v>
      </c>
      <c r="AI29">
        <f>VLOOKUP($A29,平水期!$A:$N,4,0)</f>
        <v>14</v>
      </c>
      <c r="AJ29">
        <f>VLOOKUP($A29,平水期!$A:$N,5,0)</f>
        <v>31</v>
      </c>
      <c r="AK29">
        <f>VLOOKUP($A29,平水期!$A:$N,6,0)</f>
        <v>60</v>
      </c>
      <c r="AL29">
        <f>VLOOKUP($A29,平水期!$A:$N,7,0)</f>
        <v>21</v>
      </c>
      <c r="AM29">
        <f>VLOOKUP($A29,平水期!$A:$N,8,0)</f>
        <v>43</v>
      </c>
      <c r="AN29">
        <f>VLOOKUP($A29,平水期!$A:$N,9,0)</f>
        <v>6</v>
      </c>
      <c r="AO29">
        <f>VLOOKUP($A29,平水期!$A:$N,10,0)</f>
        <v>31</v>
      </c>
      <c r="AP29">
        <f>VLOOKUP($A29,平水期!$A:$N,11,0)</f>
        <v>1</v>
      </c>
      <c r="AQ29">
        <f>VLOOKUP($A29,平水期!$A:$N,12,0)</f>
        <v>0</v>
      </c>
      <c r="AR29">
        <f>VLOOKUP($A29,平水期!$A:$N,13,0)</f>
        <v>3</v>
      </c>
      <c r="AS29">
        <f>VLOOKUP($A29,平水期!$A:$N,14,0)</f>
        <v>9</v>
      </c>
    </row>
    <row r="30" spans="1:45">
      <c r="A30" t="s">
        <v>44</v>
      </c>
      <c r="E30">
        <f t="shared" si="3"/>
        <v>29.5</v>
      </c>
      <c r="F30">
        <f t="shared" si="4"/>
        <v>0</v>
      </c>
      <c r="G30">
        <f t="shared" si="5"/>
        <v>0</v>
      </c>
      <c r="H30" t="e">
        <f t="shared" si="6"/>
        <v>#N/A</v>
      </c>
      <c r="I30" t="e">
        <f t="shared" si="7"/>
        <v>#N/A</v>
      </c>
      <c r="J30" t="e">
        <f t="shared" si="8"/>
        <v>#N/A</v>
      </c>
      <c r="T30">
        <f>VLOOKUP(A30,枯水期!A:N,2,0)</f>
        <v>30</v>
      </c>
      <c r="U30">
        <f>VLOOKUP(A30,枯水期!$A:$N,3,0)</f>
        <v>27</v>
      </c>
      <c r="V30">
        <f>VLOOKUP(A30,枯水期!$A:$N,4,0)</f>
        <v>30</v>
      </c>
      <c r="W30">
        <f>VLOOKUP(A30,枯水期!$A:$N,5,0)</f>
        <v>33</v>
      </c>
      <c r="X30">
        <f>VLOOKUP(A30,枯水期!$A:$N,6,0)</f>
        <v>15</v>
      </c>
      <c r="Y30">
        <f>VLOOKUP(A30,枯水期!$A:$N,7,0)</f>
        <v>42</v>
      </c>
      <c r="Z30">
        <f>VLOOKUP(A30,枯水期!$A:$N,8,0)</f>
        <v>0</v>
      </c>
      <c r="AA30">
        <f>VLOOKUP(A30,枯水期!$A:$N,9,0)</f>
        <v>0</v>
      </c>
      <c r="AB30">
        <f>VLOOKUP(A30,枯水期!$A:$N,10,0)</f>
        <v>0</v>
      </c>
      <c r="AC30">
        <f>VLOOKUP(A30,枯水期!$A:$N,11,0)</f>
        <v>0</v>
      </c>
      <c r="AD30">
        <f>VLOOKUP(A30,枯水期!$A:$N,12,0)</f>
        <v>0</v>
      </c>
      <c r="AE30">
        <f>VLOOKUP(A30,枯水期!$A:$N,13,0)</f>
        <v>0</v>
      </c>
      <c r="AF30">
        <f>VLOOKUP(A30,枯水期!$A:$N,14,0)</f>
        <v>0</v>
      </c>
      <c r="AG30" t="e">
        <f>VLOOKUP($A30,平水期!$A:$N,2,0)</f>
        <v>#N/A</v>
      </c>
      <c r="AH30" t="e">
        <f>VLOOKUP($A30,平水期!$A:$N,3,0)</f>
        <v>#N/A</v>
      </c>
      <c r="AI30" t="e">
        <f>VLOOKUP($A30,平水期!$A:$N,4,0)</f>
        <v>#N/A</v>
      </c>
      <c r="AJ30" t="e">
        <f>VLOOKUP($A30,平水期!$A:$N,5,0)</f>
        <v>#N/A</v>
      </c>
      <c r="AK30" t="e">
        <f>VLOOKUP($A30,平水期!$A:$N,6,0)</f>
        <v>#N/A</v>
      </c>
      <c r="AL30" t="e">
        <f>VLOOKUP($A30,平水期!$A:$N,7,0)</f>
        <v>#N/A</v>
      </c>
      <c r="AM30" t="e">
        <f>VLOOKUP($A30,平水期!$A:$N,8,0)</f>
        <v>#N/A</v>
      </c>
      <c r="AN30" t="e">
        <f>VLOOKUP($A30,平水期!$A:$N,9,0)</f>
        <v>#N/A</v>
      </c>
      <c r="AO30" t="e">
        <f>VLOOKUP($A30,平水期!$A:$N,10,0)</f>
        <v>#N/A</v>
      </c>
      <c r="AP30" t="e">
        <f>VLOOKUP($A30,平水期!$A:$N,11,0)</f>
        <v>#N/A</v>
      </c>
      <c r="AQ30" t="e">
        <f>VLOOKUP($A30,平水期!$A:$N,12,0)</f>
        <v>#N/A</v>
      </c>
      <c r="AR30" t="e">
        <f>VLOOKUP($A30,平水期!$A:$N,13,0)</f>
        <v>#N/A</v>
      </c>
      <c r="AS30" t="e">
        <f>VLOOKUP($A30,平水期!$A:$N,14,0)</f>
        <v>#N/A</v>
      </c>
    </row>
    <row r="31" spans="1:45">
      <c r="A31" t="s">
        <v>45</v>
      </c>
      <c r="E31">
        <f t="shared" si="3"/>
        <v>0.333333333333333</v>
      </c>
      <c r="F31">
        <f t="shared" si="4"/>
        <v>0</v>
      </c>
      <c r="G31">
        <f t="shared" si="5"/>
        <v>33</v>
      </c>
      <c r="H31">
        <f t="shared" si="6"/>
        <v>0.166666666666667</v>
      </c>
      <c r="I31">
        <f t="shared" si="7"/>
        <v>0</v>
      </c>
      <c r="J31">
        <f t="shared" si="8"/>
        <v>0</v>
      </c>
      <c r="T31">
        <f>VLOOKUP(A31,枯水期!A:N,2,0)</f>
        <v>1</v>
      </c>
      <c r="U31">
        <f>VLOOKUP(A31,枯水期!$A:$N,3,0)</f>
        <v>0</v>
      </c>
      <c r="V31">
        <f>VLOOKUP(A31,枯水期!$A:$N,4,0)</f>
        <v>0</v>
      </c>
      <c r="W31">
        <f>VLOOKUP(A31,枯水期!$A:$N,5,0)</f>
        <v>1</v>
      </c>
      <c r="X31">
        <f>VLOOKUP(A31,枯水期!$A:$N,6,0)</f>
        <v>0</v>
      </c>
      <c r="Y31">
        <f>VLOOKUP(A31,枯水期!$A:$N,7,0)</f>
        <v>0</v>
      </c>
      <c r="Z31">
        <f>VLOOKUP(A31,枯水期!$A:$N,8,0)</f>
        <v>0</v>
      </c>
      <c r="AA31">
        <f>VLOOKUP(A31,枯水期!$A:$N,9,0)</f>
        <v>0</v>
      </c>
      <c r="AB31">
        <f>VLOOKUP(A31,枯水期!$A:$N,10,0)</f>
        <v>0</v>
      </c>
      <c r="AC31">
        <f>VLOOKUP(A31,枯水期!$A:$N,11,0)</f>
        <v>116</v>
      </c>
      <c r="AD31">
        <f>VLOOKUP(A31,枯水期!$A:$N,12,0)</f>
        <v>0</v>
      </c>
      <c r="AE31">
        <f>VLOOKUP(A31,枯水期!$A:$N,13,0)</f>
        <v>1</v>
      </c>
      <c r="AF31">
        <f>VLOOKUP(A31,枯水期!$A:$N,14,0)</f>
        <v>15</v>
      </c>
      <c r="AG31">
        <f>VLOOKUP($A31,平水期!$A:$N,2,0)</f>
        <v>0</v>
      </c>
      <c r="AH31">
        <f>VLOOKUP($A31,平水期!$A:$N,3,0)</f>
        <v>0</v>
      </c>
      <c r="AI31">
        <f>VLOOKUP($A31,平水期!$A:$N,4,0)</f>
        <v>0</v>
      </c>
      <c r="AJ31">
        <f>VLOOKUP($A31,平水期!$A:$N,5,0)</f>
        <v>1</v>
      </c>
      <c r="AK31">
        <f>VLOOKUP($A31,平水期!$A:$N,6,0)</f>
        <v>0</v>
      </c>
      <c r="AL31">
        <f>VLOOKUP($A31,平水期!$A:$N,7,0)</f>
        <v>0</v>
      </c>
      <c r="AM31">
        <f>VLOOKUP($A31,平水期!$A:$N,8,0)</f>
        <v>0</v>
      </c>
      <c r="AN31">
        <f>VLOOKUP($A31,平水期!$A:$N,9,0)</f>
        <v>0</v>
      </c>
      <c r="AO31">
        <f>VLOOKUP($A31,平水期!$A:$N,10,0)</f>
        <v>0</v>
      </c>
      <c r="AP31">
        <f>VLOOKUP($A31,平水期!$A:$N,11,0)</f>
        <v>0</v>
      </c>
      <c r="AQ31">
        <f>VLOOKUP($A31,平水期!$A:$N,12,0)</f>
        <v>0</v>
      </c>
      <c r="AR31">
        <f>VLOOKUP($A31,平水期!$A:$N,13,0)</f>
        <v>0</v>
      </c>
      <c r="AS31">
        <f>VLOOKUP($A31,平水期!$A:$N,14,0)</f>
        <v>0</v>
      </c>
    </row>
    <row r="32" spans="1:45">
      <c r="A32" t="s">
        <v>46</v>
      </c>
      <c r="E32">
        <f t="shared" si="3"/>
        <v>0</v>
      </c>
      <c r="F32">
        <f t="shared" si="4"/>
        <v>0</v>
      </c>
      <c r="G32">
        <f t="shared" si="5"/>
        <v>9.25</v>
      </c>
      <c r="H32" t="e">
        <f t="shared" si="6"/>
        <v>#N/A</v>
      </c>
      <c r="I32" t="e">
        <f t="shared" si="7"/>
        <v>#N/A</v>
      </c>
      <c r="J32" t="e">
        <f t="shared" si="8"/>
        <v>#N/A</v>
      </c>
      <c r="T32">
        <f>VLOOKUP(A32,枯水期!A:N,2,0)</f>
        <v>0</v>
      </c>
      <c r="U32">
        <f>VLOOKUP(A32,枯水期!$A:$N,3,0)</f>
        <v>0</v>
      </c>
      <c r="V32">
        <f>VLOOKUP(A32,枯水期!$A:$N,4,0)</f>
        <v>0</v>
      </c>
      <c r="W32">
        <f>VLOOKUP(A32,枯水期!$A:$N,5,0)</f>
        <v>0</v>
      </c>
      <c r="X32">
        <f>VLOOKUP(A32,枯水期!$A:$N,6,0)</f>
        <v>0</v>
      </c>
      <c r="Y32">
        <f>VLOOKUP(A32,枯水期!$A:$N,7,0)</f>
        <v>0</v>
      </c>
      <c r="Z32">
        <f>VLOOKUP(A32,枯水期!$A:$N,8,0)</f>
        <v>0</v>
      </c>
      <c r="AA32">
        <f>VLOOKUP(A32,枯水期!$A:$N,9,0)</f>
        <v>0</v>
      </c>
      <c r="AB32">
        <f>VLOOKUP(A32,枯水期!$A:$N,10,0)</f>
        <v>0</v>
      </c>
      <c r="AC32">
        <f>VLOOKUP(A32,枯水期!$A:$N,11,0)</f>
        <v>37</v>
      </c>
      <c r="AD32">
        <f>VLOOKUP(A32,枯水期!$A:$N,12,0)</f>
        <v>0</v>
      </c>
      <c r="AE32">
        <f>VLOOKUP(A32,枯水期!$A:$N,13,0)</f>
        <v>0</v>
      </c>
      <c r="AF32">
        <f>VLOOKUP(A32,枯水期!$A:$N,14,0)</f>
        <v>0</v>
      </c>
      <c r="AG32" t="e">
        <f>VLOOKUP($A32,平水期!$A:$N,2,0)</f>
        <v>#N/A</v>
      </c>
      <c r="AH32" t="e">
        <f>VLOOKUP($A32,平水期!$A:$N,3,0)</f>
        <v>#N/A</v>
      </c>
      <c r="AI32" t="e">
        <f>VLOOKUP($A32,平水期!$A:$N,4,0)</f>
        <v>#N/A</v>
      </c>
      <c r="AJ32" t="e">
        <f>VLOOKUP($A32,平水期!$A:$N,5,0)</f>
        <v>#N/A</v>
      </c>
      <c r="AK32" t="e">
        <f>VLOOKUP($A32,平水期!$A:$N,6,0)</f>
        <v>#N/A</v>
      </c>
      <c r="AL32" t="e">
        <f>VLOOKUP($A32,平水期!$A:$N,7,0)</f>
        <v>#N/A</v>
      </c>
      <c r="AM32" t="e">
        <f>VLOOKUP($A32,平水期!$A:$N,8,0)</f>
        <v>#N/A</v>
      </c>
      <c r="AN32" t="e">
        <f>VLOOKUP($A32,平水期!$A:$N,9,0)</f>
        <v>#N/A</v>
      </c>
      <c r="AO32" t="e">
        <f>VLOOKUP($A32,平水期!$A:$N,10,0)</f>
        <v>#N/A</v>
      </c>
      <c r="AP32" t="e">
        <f>VLOOKUP($A32,平水期!$A:$N,11,0)</f>
        <v>#N/A</v>
      </c>
      <c r="AQ32" t="e">
        <f>VLOOKUP($A32,平水期!$A:$N,12,0)</f>
        <v>#N/A</v>
      </c>
      <c r="AR32" t="e">
        <f>VLOOKUP($A32,平水期!$A:$N,13,0)</f>
        <v>#N/A</v>
      </c>
      <c r="AS32" t="e">
        <f>VLOOKUP($A32,平水期!$A:$N,14,0)</f>
        <v>#N/A</v>
      </c>
    </row>
    <row r="33" spans="1:45">
      <c r="A33" t="s">
        <v>47</v>
      </c>
      <c r="E33">
        <f t="shared" si="3"/>
        <v>2.83333333333333</v>
      </c>
      <c r="F33">
        <f t="shared" si="4"/>
        <v>5</v>
      </c>
      <c r="G33">
        <f t="shared" si="5"/>
        <v>1</v>
      </c>
      <c r="H33">
        <f t="shared" si="6"/>
        <v>58.5</v>
      </c>
      <c r="I33">
        <f t="shared" si="7"/>
        <v>2.33333333333333</v>
      </c>
      <c r="J33">
        <f t="shared" si="8"/>
        <v>4.5</v>
      </c>
      <c r="T33">
        <f>VLOOKUP(A33,枯水期!A:N,2,0)</f>
        <v>3</v>
      </c>
      <c r="U33">
        <f>VLOOKUP(A33,枯水期!$A:$N,3,0)</f>
        <v>5</v>
      </c>
      <c r="V33">
        <f>VLOOKUP(A33,枯水期!$A:$N,4,0)</f>
        <v>4</v>
      </c>
      <c r="W33">
        <f>VLOOKUP(A33,枯水期!$A:$N,5,0)</f>
        <v>2</v>
      </c>
      <c r="X33">
        <f>VLOOKUP(A33,枯水期!$A:$N,6,0)</f>
        <v>1</v>
      </c>
      <c r="Y33">
        <f>VLOOKUP(A33,枯水期!$A:$N,7,0)</f>
        <v>2</v>
      </c>
      <c r="Z33">
        <f>VLOOKUP(A33,枯水期!$A:$N,8,0)</f>
        <v>3</v>
      </c>
      <c r="AA33">
        <f>VLOOKUP(A33,枯水期!$A:$N,9,0)</f>
        <v>8</v>
      </c>
      <c r="AB33">
        <f>VLOOKUP(A33,枯水期!$A:$N,10,0)</f>
        <v>4</v>
      </c>
      <c r="AC33">
        <f>VLOOKUP(A33,枯水期!$A:$N,11,0)</f>
        <v>1</v>
      </c>
      <c r="AD33">
        <f>VLOOKUP(A33,枯水期!$A:$N,12,0)</f>
        <v>0</v>
      </c>
      <c r="AE33">
        <f>VLOOKUP(A33,枯水期!$A:$N,13,0)</f>
        <v>3</v>
      </c>
      <c r="AF33">
        <f>VLOOKUP(A33,枯水期!$A:$N,14,0)</f>
        <v>0</v>
      </c>
      <c r="AG33">
        <f>VLOOKUP($A33,平水期!$A:$N,2,0)</f>
        <v>0</v>
      </c>
      <c r="AH33">
        <f>VLOOKUP($A33,平水期!$A:$N,3,0)</f>
        <v>113</v>
      </c>
      <c r="AI33">
        <f>VLOOKUP($A33,平水期!$A:$N,4,0)</f>
        <v>0</v>
      </c>
      <c r="AJ33">
        <f>VLOOKUP($A33,平水期!$A:$N,5,0)</f>
        <v>6</v>
      </c>
      <c r="AK33">
        <f>VLOOKUP($A33,平水期!$A:$N,6,0)</f>
        <v>179</v>
      </c>
      <c r="AL33">
        <f>VLOOKUP($A33,平水期!$A:$N,7,0)</f>
        <v>53</v>
      </c>
      <c r="AM33">
        <f>VLOOKUP($A33,平水期!$A:$N,8,0)</f>
        <v>1</v>
      </c>
      <c r="AN33">
        <f>VLOOKUP($A33,平水期!$A:$N,9,0)</f>
        <v>1</v>
      </c>
      <c r="AO33">
        <f>VLOOKUP($A33,平水期!$A:$N,10,0)</f>
        <v>5</v>
      </c>
      <c r="AP33">
        <f>VLOOKUP($A33,平水期!$A:$N,11,0)</f>
        <v>4</v>
      </c>
      <c r="AQ33">
        <f>VLOOKUP($A33,平水期!$A:$N,12,0)</f>
        <v>0</v>
      </c>
      <c r="AR33">
        <f>VLOOKUP($A33,平水期!$A:$N,13,0)</f>
        <v>1</v>
      </c>
      <c r="AS33">
        <f>VLOOKUP($A33,平水期!$A:$N,14,0)</f>
        <v>13</v>
      </c>
    </row>
    <row r="34" spans="1:45">
      <c r="A34" t="s">
        <v>48</v>
      </c>
      <c r="E34">
        <f t="shared" si="3"/>
        <v>5</v>
      </c>
      <c r="F34">
        <f t="shared" si="4"/>
        <v>0</v>
      </c>
      <c r="G34">
        <f t="shared" si="5"/>
        <v>0</v>
      </c>
      <c r="H34">
        <f t="shared" si="6"/>
        <v>3.5</v>
      </c>
      <c r="I34">
        <f t="shared" si="7"/>
        <v>1</v>
      </c>
      <c r="J34">
        <f t="shared" si="8"/>
        <v>0</v>
      </c>
      <c r="T34">
        <f>VLOOKUP(A34,枯水期!A:N,2,0)</f>
        <v>9</v>
      </c>
      <c r="U34">
        <f>VLOOKUP(A34,枯水期!$A:$N,3,0)</f>
        <v>18</v>
      </c>
      <c r="V34">
        <f>VLOOKUP(A34,枯水期!$A:$N,4,0)</f>
        <v>1</v>
      </c>
      <c r="W34">
        <f>VLOOKUP(A34,枯水期!$A:$N,5,0)</f>
        <v>2</v>
      </c>
      <c r="X34">
        <f>VLOOKUP(A34,枯水期!$A:$N,6,0)</f>
        <v>0</v>
      </c>
      <c r="Y34">
        <f>VLOOKUP(A34,枯水期!$A:$N,7,0)</f>
        <v>0</v>
      </c>
      <c r="Z34">
        <f>VLOOKUP(A34,枯水期!$A:$N,8,0)</f>
        <v>0</v>
      </c>
      <c r="AA34">
        <f>VLOOKUP(A34,枯水期!$A:$N,9,0)</f>
        <v>0</v>
      </c>
      <c r="AB34">
        <f>VLOOKUP(A34,枯水期!$A:$N,10,0)</f>
        <v>0</v>
      </c>
      <c r="AC34">
        <f>VLOOKUP(A34,枯水期!$A:$N,11,0)</f>
        <v>0</v>
      </c>
      <c r="AD34">
        <f>VLOOKUP(A34,枯水期!$A:$N,12,0)</f>
        <v>0</v>
      </c>
      <c r="AE34">
        <f>VLOOKUP(A34,枯水期!$A:$N,13,0)</f>
        <v>0</v>
      </c>
      <c r="AF34">
        <f>VLOOKUP(A34,枯水期!$A:$N,14,0)</f>
        <v>0</v>
      </c>
      <c r="AG34">
        <f>VLOOKUP($A34,平水期!$A:$N,2,0)</f>
        <v>0</v>
      </c>
      <c r="AH34">
        <f>VLOOKUP($A34,平水期!$A:$N,3,0)</f>
        <v>8</v>
      </c>
      <c r="AI34">
        <f>VLOOKUP($A34,平水期!$A:$N,4,0)</f>
        <v>0</v>
      </c>
      <c r="AJ34">
        <f>VLOOKUP($A34,平水期!$A:$N,5,0)</f>
        <v>2</v>
      </c>
      <c r="AK34">
        <f>VLOOKUP($A34,平水期!$A:$N,6,0)</f>
        <v>9</v>
      </c>
      <c r="AL34">
        <f>VLOOKUP($A34,平水期!$A:$N,7,0)</f>
        <v>2</v>
      </c>
      <c r="AM34">
        <f>VLOOKUP($A34,平水期!$A:$N,8,0)</f>
        <v>0</v>
      </c>
      <c r="AN34">
        <f>VLOOKUP($A34,平水期!$A:$N,9,0)</f>
        <v>0</v>
      </c>
      <c r="AO34">
        <f>VLOOKUP($A34,平水期!$A:$N,10,0)</f>
        <v>3</v>
      </c>
      <c r="AP34">
        <f>VLOOKUP($A34,平水期!$A:$N,11,0)</f>
        <v>0</v>
      </c>
      <c r="AQ34">
        <f>VLOOKUP($A34,平水期!$A:$N,12,0)</f>
        <v>0</v>
      </c>
      <c r="AR34">
        <f>VLOOKUP($A34,平水期!$A:$N,13,0)</f>
        <v>0</v>
      </c>
      <c r="AS34">
        <f>VLOOKUP($A34,平水期!$A:$N,14,0)</f>
        <v>0</v>
      </c>
    </row>
    <row r="35" spans="1:45">
      <c r="A35" t="s">
        <v>49</v>
      </c>
      <c r="E35">
        <f t="shared" si="3"/>
        <v>0</v>
      </c>
      <c r="F35">
        <f t="shared" si="4"/>
        <v>6</v>
      </c>
      <c r="G35">
        <f t="shared" si="5"/>
        <v>0</v>
      </c>
      <c r="H35">
        <f t="shared" ref="H35:H61" si="9">AVERAGE(AG35:AL35)</f>
        <v>18.1666666666667</v>
      </c>
      <c r="I35">
        <f t="shared" ref="I35:I61" si="10">AVERAGE(AM35:AO35)</f>
        <v>1.66666666666667</v>
      </c>
      <c r="J35">
        <f t="shared" ref="J35:J61" si="11">AVERAGE(AP35:AS35)</f>
        <v>10.75</v>
      </c>
      <c r="T35">
        <f>VLOOKUP(A35,枯水期!A:N,2,0)</f>
        <v>0</v>
      </c>
      <c r="U35">
        <f>VLOOKUP(A35,枯水期!$A:$N,3,0)</f>
        <v>0</v>
      </c>
      <c r="V35">
        <f>VLOOKUP(A35,枯水期!$A:$N,4,0)</f>
        <v>0</v>
      </c>
      <c r="W35">
        <f>VLOOKUP(A35,枯水期!$A:$N,5,0)</f>
        <v>0</v>
      </c>
      <c r="X35">
        <f>VLOOKUP(A35,枯水期!$A:$N,6,0)</f>
        <v>0</v>
      </c>
      <c r="Y35">
        <f>VLOOKUP(A35,枯水期!$A:$N,7,0)</f>
        <v>0</v>
      </c>
      <c r="Z35">
        <f>VLOOKUP(A35,枯水期!$A:$N,8,0)</f>
        <v>0</v>
      </c>
      <c r="AA35">
        <f>VLOOKUP(A35,枯水期!$A:$N,9,0)</f>
        <v>0</v>
      </c>
      <c r="AB35">
        <f>VLOOKUP(A35,枯水期!$A:$N,10,0)</f>
        <v>18</v>
      </c>
      <c r="AC35">
        <f>VLOOKUP(A35,枯水期!$A:$N,11,0)</f>
        <v>0</v>
      </c>
      <c r="AD35">
        <f>VLOOKUP(A35,枯水期!$A:$N,12,0)</f>
        <v>0</v>
      </c>
      <c r="AE35">
        <f>VLOOKUP(A35,枯水期!$A:$N,13,0)</f>
        <v>0</v>
      </c>
      <c r="AF35">
        <f>VLOOKUP(A35,枯水期!$A:$N,14,0)</f>
        <v>0</v>
      </c>
      <c r="AG35">
        <f>VLOOKUP($A35,平水期!$A:$N,2,0)</f>
        <v>1</v>
      </c>
      <c r="AH35">
        <f>VLOOKUP($A35,平水期!$A:$N,3,0)</f>
        <v>4</v>
      </c>
      <c r="AI35">
        <f>VLOOKUP($A35,平水期!$A:$N,4,0)</f>
        <v>0</v>
      </c>
      <c r="AJ35">
        <f>VLOOKUP($A35,平水期!$A:$N,5,0)</f>
        <v>1</v>
      </c>
      <c r="AK35">
        <f>VLOOKUP($A35,平水期!$A:$N,6,0)</f>
        <v>22</v>
      </c>
      <c r="AL35">
        <f>VLOOKUP($A35,平水期!$A:$N,7,0)</f>
        <v>81</v>
      </c>
      <c r="AM35">
        <f>VLOOKUP($A35,平水期!$A:$N,8,0)</f>
        <v>2</v>
      </c>
      <c r="AN35">
        <f>VLOOKUP($A35,平水期!$A:$N,9,0)</f>
        <v>1</v>
      </c>
      <c r="AO35">
        <f>VLOOKUP($A35,平水期!$A:$N,10,0)</f>
        <v>2</v>
      </c>
      <c r="AP35">
        <f>VLOOKUP($A35,平水期!$A:$N,11,0)</f>
        <v>37</v>
      </c>
      <c r="AQ35">
        <f>VLOOKUP($A35,平水期!$A:$N,12,0)</f>
        <v>2</v>
      </c>
      <c r="AR35">
        <f>VLOOKUP($A35,平水期!$A:$N,13,0)</f>
        <v>0</v>
      </c>
      <c r="AS35">
        <f>VLOOKUP($A35,平水期!$A:$N,14,0)</f>
        <v>4</v>
      </c>
    </row>
    <row r="36" spans="1:45">
      <c r="A36" t="s">
        <v>50</v>
      </c>
      <c r="E36">
        <f t="shared" si="3"/>
        <v>0.166666666666667</v>
      </c>
      <c r="F36">
        <f t="shared" si="4"/>
        <v>0</v>
      </c>
      <c r="G36">
        <f t="shared" si="5"/>
        <v>4</v>
      </c>
      <c r="H36" t="e">
        <f t="shared" si="9"/>
        <v>#N/A</v>
      </c>
      <c r="I36" t="e">
        <f t="shared" si="10"/>
        <v>#N/A</v>
      </c>
      <c r="J36" t="e">
        <f t="shared" si="11"/>
        <v>#N/A</v>
      </c>
      <c r="T36">
        <f>VLOOKUP(A36,枯水期!A:N,2,0)</f>
        <v>0</v>
      </c>
      <c r="U36">
        <f>VLOOKUP(A36,枯水期!$A:$N,3,0)</f>
        <v>1</v>
      </c>
      <c r="V36">
        <f>VLOOKUP(A36,枯水期!$A:$N,4,0)</f>
        <v>0</v>
      </c>
      <c r="W36">
        <f>VLOOKUP(A36,枯水期!$A:$N,5,0)</f>
        <v>0</v>
      </c>
      <c r="X36">
        <f>VLOOKUP(A36,枯水期!$A:$N,6,0)</f>
        <v>0</v>
      </c>
      <c r="Y36">
        <f>VLOOKUP(A36,枯水期!$A:$N,7,0)</f>
        <v>0</v>
      </c>
      <c r="Z36">
        <f>VLOOKUP(A36,枯水期!$A:$N,8,0)</f>
        <v>0</v>
      </c>
      <c r="AA36">
        <f>VLOOKUP(A36,枯水期!$A:$N,9,0)</f>
        <v>0</v>
      </c>
      <c r="AB36">
        <f>VLOOKUP(A36,枯水期!$A:$N,10,0)</f>
        <v>0</v>
      </c>
      <c r="AC36">
        <f>VLOOKUP(A36,枯水期!$A:$N,11,0)</f>
        <v>15</v>
      </c>
      <c r="AD36">
        <f>VLOOKUP(A36,枯水期!$A:$N,12,0)</f>
        <v>0</v>
      </c>
      <c r="AE36">
        <f>VLOOKUP(A36,枯水期!$A:$N,13,0)</f>
        <v>0</v>
      </c>
      <c r="AF36">
        <f>VLOOKUP(A36,枯水期!$A:$N,14,0)</f>
        <v>1</v>
      </c>
      <c r="AG36" t="e">
        <f>VLOOKUP($A36,平水期!$A:$N,2,0)</f>
        <v>#N/A</v>
      </c>
      <c r="AH36" t="e">
        <f>VLOOKUP($A36,平水期!$A:$N,3,0)</f>
        <v>#N/A</v>
      </c>
      <c r="AI36" t="e">
        <f>VLOOKUP($A36,平水期!$A:$N,4,0)</f>
        <v>#N/A</v>
      </c>
      <c r="AJ36" t="e">
        <f>VLOOKUP($A36,平水期!$A:$N,5,0)</f>
        <v>#N/A</v>
      </c>
      <c r="AK36" t="e">
        <f>VLOOKUP($A36,平水期!$A:$N,6,0)</f>
        <v>#N/A</v>
      </c>
      <c r="AL36" t="e">
        <f>VLOOKUP($A36,平水期!$A:$N,7,0)</f>
        <v>#N/A</v>
      </c>
      <c r="AM36" t="e">
        <f>VLOOKUP($A36,平水期!$A:$N,8,0)</f>
        <v>#N/A</v>
      </c>
      <c r="AN36" t="e">
        <f>VLOOKUP($A36,平水期!$A:$N,9,0)</f>
        <v>#N/A</v>
      </c>
      <c r="AO36" t="e">
        <f>VLOOKUP($A36,平水期!$A:$N,10,0)</f>
        <v>#N/A</v>
      </c>
      <c r="AP36" t="e">
        <f>VLOOKUP($A36,平水期!$A:$N,11,0)</f>
        <v>#N/A</v>
      </c>
      <c r="AQ36" t="e">
        <f>VLOOKUP($A36,平水期!$A:$N,12,0)</f>
        <v>#N/A</v>
      </c>
      <c r="AR36" t="e">
        <f>VLOOKUP($A36,平水期!$A:$N,13,0)</f>
        <v>#N/A</v>
      </c>
      <c r="AS36" t="e">
        <f>VLOOKUP($A36,平水期!$A:$N,14,0)</f>
        <v>#N/A</v>
      </c>
    </row>
    <row r="37" spans="1:45">
      <c r="A37" t="s">
        <v>51</v>
      </c>
      <c r="E37">
        <f t="shared" si="3"/>
        <v>2</v>
      </c>
      <c r="F37">
        <f t="shared" si="4"/>
        <v>0</v>
      </c>
      <c r="G37">
        <f t="shared" si="5"/>
        <v>0</v>
      </c>
      <c r="H37" t="e">
        <f t="shared" si="9"/>
        <v>#N/A</v>
      </c>
      <c r="I37" t="e">
        <f t="shared" si="10"/>
        <v>#N/A</v>
      </c>
      <c r="J37" t="e">
        <f t="shared" si="11"/>
        <v>#N/A</v>
      </c>
      <c r="T37">
        <f>VLOOKUP(A37,枯水期!A:N,2,0)</f>
        <v>2</v>
      </c>
      <c r="U37">
        <f>VLOOKUP(A37,枯水期!$A:$N,3,0)</f>
        <v>1</v>
      </c>
      <c r="V37">
        <f>VLOOKUP(A37,枯水期!$A:$N,4,0)</f>
        <v>1</v>
      </c>
      <c r="W37">
        <f>VLOOKUP(A37,枯水期!$A:$N,5,0)</f>
        <v>4</v>
      </c>
      <c r="X37">
        <f>VLOOKUP(A37,枯水期!$A:$N,6,0)</f>
        <v>1</v>
      </c>
      <c r="Y37">
        <f>VLOOKUP(A37,枯水期!$A:$N,7,0)</f>
        <v>3</v>
      </c>
      <c r="Z37">
        <f>VLOOKUP(A37,枯水期!$A:$N,8,0)</f>
        <v>0</v>
      </c>
      <c r="AA37">
        <f>VLOOKUP(A37,枯水期!$A:$N,9,0)</f>
        <v>0</v>
      </c>
      <c r="AB37">
        <f>VLOOKUP(A37,枯水期!$A:$N,10,0)</f>
        <v>0</v>
      </c>
      <c r="AC37">
        <f>VLOOKUP(A37,枯水期!$A:$N,11,0)</f>
        <v>0</v>
      </c>
      <c r="AD37">
        <f>VLOOKUP(A37,枯水期!$A:$N,12,0)</f>
        <v>0</v>
      </c>
      <c r="AE37">
        <f>VLOOKUP(A37,枯水期!$A:$N,13,0)</f>
        <v>0</v>
      </c>
      <c r="AF37">
        <f>VLOOKUP(A37,枯水期!$A:$N,14,0)</f>
        <v>0</v>
      </c>
      <c r="AG37" t="e">
        <f>VLOOKUP($A37,平水期!$A:$N,2,0)</f>
        <v>#N/A</v>
      </c>
      <c r="AH37" t="e">
        <f>VLOOKUP($A37,平水期!$A:$N,3,0)</f>
        <v>#N/A</v>
      </c>
      <c r="AI37" t="e">
        <f>VLOOKUP($A37,平水期!$A:$N,4,0)</f>
        <v>#N/A</v>
      </c>
      <c r="AJ37" t="e">
        <f>VLOOKUP($A37,平水期!$A:$N,5,0)</f>
        <v>#N/A</v>
      </c>
      <c r="AK37" t="e">
        <f>VLOOKUP($A37,平水期!$A:$N,6,0)</f>
        <v>#N/A</v>
      </c>
      <c r="AL37" t="e">
        <f>VLOOKUP($A37,平水期!$A:$N,7,0)</f>
        <v>#N/A</v>
      </c>
      <c r="AM37" t="e">
        <f>VLOOKUP($A37,平水期!$A:$N,8,0)</f>
        <v>#N/A</v>
      </c>
      <c r="AN37" t="e">
        <f>VLOOKUP($A37,平水期!$A:$N,9,0)</f>
        <v>#N/A</v>
      </c>
      <c r="AO37" t="e">
        <f>VLOOKUP($A37,平水期!$A:$N,10,0)</f>
        <v>#N/A</v>
      </c>
      <c r="AP37" t="e">
        <f>VLOOKUP($A37,平水期!$A:$N,11,0)</f>
        <v>#N/A</v>
      </c>
      <c r="AQ37" t="e">
        <f>VLOOKUP($A37,平水期!$A:$N,12,0)</f>
        <v>#N/A</v>
      </c>
      <c r="AR37" t="e">
        <f>VLOOKUP($A37,平水期!$A:$N,13,0)</f>
        <v>#N/A</v>
      </c>
      <c r="AS37" t="e">
        <f>VLOOKUP($A37,平水期!$A:$N,14,0)</f>
        <v>#N/A</v>
      </c>
    </row>
    <row r="38" spans="1:45">
      <c r="A38" t="s">
        <v>52</v>
      </c>
      <c r="E38">
        <f t="shared" si="3"/>
        <v>0</v>
      </c>
      <c r="F38">
        <f t="shared" si="4"/>
        <v>2.33333333333333</v>
      </c>
      <c r="G38">
        <f t="shared" si="5"/>
        <v>0</v>
      </c>
      <c r="H38">
        <f t="shared" si="9"/>
        <v>0.333333333333333</v>
      </c>
      <c r="I38">
        <f t="shared" si="10"/>
        <v>0.333333333333333</v>
      </c>
      <c r="J38">
        <f t="shared" si="11"/>
        <v>0</v>
      </c>
      <c r="T38">
        <f>VLOOKUP(A38,枯水期!A:N,2,0)</f>
        <v>0</v>
      </c>
      <c r="U38">
        <f>VLOOKUP(A38,枯水期!$A:$N,3,0)</f>
        <v>0</v>
      </c>
      <c r="V38">
        <f>VLOOKUP(A38,枯水期!$A:$N,4,0)</f>
        <v>0</v>
      </c>
      <c r="W38">
        <f>VLOOKUP(A38,枯水期!$A:$N,5,0)</f>
        <v>0</v>
      </c>
      <c r="X38">
        <f>VLOOKUP(A38,枯水期!$A:$N,6,0)</f>
        <v>0</v>
      </c>
      <c r="Y38">
        <f>VLOOKUP(A38,枯水期!$A:$N,7,0)</f>
        <v>0</v>
      </c>
      <c r="Z38">
        <f>VLOOKUP(A38,枯水期!$A:$N,8,0)</f>
        <v>0</v>
      </c>
      <c r="AA38">
        <f>VLOOKUP(A38,枯水期!$A:$N,9,0)</f>
        <v>7</v>
      </c>
      <c r="AB38">
        <f>VLOOKUP(A38,枯水期!$A:$N,10,0)</f>
        <v>0</v>
      </c>
      <c r="AC38">
        <f>VLOOKUP(A38,枯水期!$A:$N,11,0)</f>
        <v>0</v>
      </c>
      <c r="AD38">
        <f>VLOOKUP(A38,枯水期!$A:$N,12,0)</f>
        <v>0</v>
      </c>
      <c r="AE38">
        <f>VLOOKUP(A38,枯水期!$A:$N,13,0)</f>
        <v>0</v>
      </c>
      <c r="AF38">
        <f>VLOOKUP(A38,枯水期!$A:$N,14,0)</f>
        <v>0</v>
      </c>
      <c r="AG38">
        <f>VLOOKUP($A38,平水期!$A:$N,2,0)</f>
        <v>1</v>
      </c>
      <c r="AH38">
        <f>VLOOKUP($A38,平水期!$A:$N,3,0)</f>
        <v>0</v>
      </c>
      <c r="AI38">
        <f>VLOOKUP($A38,平水期!$A:$N,4,0)</f>
        <v>0</v>
      </c>
      <c r="AJ38">
        <f>VLOOKUP($A38,平水期!$A:$N,5,0)</f>
        <v>1</v>
      </c>
      <c r="AK38">
        <f>VLOOKUP($A38,平水期!$A:$N,6,0)</f>
        <v>0</v>
      </c>
      <c r="AL38">
        <f>VLOOKUP($A38,平水期!$A:$N,7,0)</f>
        <v>0</v>
      </c>
      <c r="AM38">
        <f>VLOOKUP($A38,平水期!$A:$N,8,0)</f>
        <v>1</v>
      </c>
      <c r="AN38">
        <f>VLOOKUP($A38,平水期!$A:$N,9,0)</f>
        <v>0</v>
      </c>
      <c r="AO38">
        <f>VLOOKUP($A38,平水期!$A:$N,10,0)</f>
        <v>0</v>
      </c>
      <c r="AP38">
        <f>VLOOKUP($A38,平水期!$A:$N,11,0)</f>
        <v>0</v>
      </c>
      <c r="AQ38">
        <f>VLOOKUP($A38,平水期!$A:$N,12,0)</f>
        <v>0</v>
      </c>
      <c r="AR38">
        <f>VLOOKUP($A38,平水期!$A:$N,13,0)</f>
        <v>0</v>
      </c>
      <c r="AS38">
        <f>VLOOKUP($A38,平水期!$A:$N,14,0)</f>
        <v>0</v>
      </c>
    </row>
    <row r="39" spans="1:45">
      <c r="A39" t="s">
        <v>53</v>
      </c>
      <c r="E39">
        <f t="shared" si="3"/>
        <v>0</v>
      </c>
      <c r="F39">
        <f t="shared" si="4"/>
        <v>1.33333333333333</v>
      </c>
      <c r="G39">
        <f t="shared" si="5"/>
        <v>0</v>
      </c>
      <c r="H39">
        <f t="shared" si="9"/>
        <v>5.33333333333333</v>
      </c>
      <c r="I39">
        <f t="shared" si="10"/>
        <v>8.33333333333333</v>
      </c>
      <c r="J39">
        <f t="shared" si="11"/>
        <v>3.25</v>
      </c>
      <c r="T39">
        <f>VLOOKUP(A39,枯水期!A:N,2,0)</f>
        <v>0</v>
      </c>
      <c r="U39">
        <f>VLOOKUP(A39,枯水期!$A:$N,3,0)</f>
        <v>0</v>
      </c>
      <c r="V39">
        <f>VLOOKUP(A39,枯水期!$A:$N,4,0)</f>
        <v>0</v>
      </c>
      <c r="W39">
        <f>VLOOKUP(A39,枯水期!$A:$N,5,0)</f>
        <v>0</v>
      </c>
      <c r="X39">
        <f>VLOOKUP(A39,枯水期!$A:$N,6,0)</f>
        <v>0</v>
      </c>
      <c r="Y39">
        <f>VLOOKUP(A39,枯水期!$A:$N,7,0)</f>
        <v>0</v>
      </c>
      <c r="Z39">
        <f>VLOOKUP(A39,枯水期!$A:$N,8,0)</f>
        <v>0</v>
      </c>
      <c r="AA39">
        <f>VLOOKUP(A39,枯水期!$A:$N,9,0)</f>
        <v>0</v>
      </c>
      <c r="AB39">
        <f>VLOOKUP(A39,枯水期!$A:$N,10,0)</f>
        <v>4</v>
      </c>
      <c r="AC39">
        <f>VLOOKUP(A39,枯水期!$A:$N,11,0)</f>
        <v>0</v>
      </c>
      <c r="AD39">
        <f>VLOOKUP(A39,枯水期!$A:$N,12,0)</f>
        <v>0</v>
      </c>
      <c r="AE39">
        <f>VLOOKUP(A39,枯水期!$A:$N,13,0)</f>
        <v>0</v>
      </c>
      <c r="AF39">
        <f>VLOOKUP(A39,枯水期!$A:$N,14,0)</f>
        <v>0</v>
      </c>
      <c r="AG39">
        <f>VLOOKUP($A39,平水期!$A:$N,2,0)</f>
        <v>13</v>
      </c>
      <c r="AH39">
        <f>VLOOKUP($A39,平水期!$A:$N,3,0)</f>
        <v>2</v>
      </c>
      <c r="AI39">
        <f>VLOOKUP($A39,平水期!$A:$N,4,0)</f>
        <v>3</v>
      </c>
      <c r="AJ39">
        <f>VLOOKUP($A39,平水期!$A:$N,5,0)</f>
        <v>11</v>
      </c>
      <c r="AK39">
        <f>VLOOKUP($A39,平水期!$A:$N,6,0)</f>
        <v>2</v>
      </c>
      <c r="AL39">
        <f>VLOOKUP($A39,平水期!$A:$N,7,0)</f>
        <v>1</v>
      </c>
      <c r="AM39">
        <f>VLOOKUP($A39,平水期!$A:$N,8,0)</f>
        <v>15</v>
      </c>
      <c r="AN39">
        <f>VLOOKUP($A39,平水期!$A:$N,9,0)</f>
        <v>2</v>
      </c>
      <c r="AO39">
        <f>VLOOKUP($A39,平水期!$A:$N,10,0)</f>
        <v>8</v>
      </c>
      <c r="AP39">
        <f>VLOOKUP($A39,平水期!$A:$N,11,0)</f>
        <v>0</v>
      </c>
      <c r="AQ39">
        <f>VLOOKUP($A39,平水期!$A:$N,12,0)</f>
        <v>0</v>
      </c>
      <c r="AR39">
        <f>VLOOKUP($A39,平水期!$A:$N,13,0)</f>
        <v>0</v>
      </c>
      <c r="AS39">
        <f>VLOOKUP($A39,平水期!$A:$N,14,0)</f>
        <v>13</v>
      </c>
    </row>
    <row r="40" spans="1:45">
      <c r="A40" t="s">
        <v>54</v>
      </c>
      <c r="E40">
        <f t="shared" si="3"/>
        <v>0</v>
      </c>
      <c r="F40">
        <f t="shared" si="4"/>
        <v>0</v>
      </c>
      <c r="G40">
        <f t="shared" si="5"/>
        <v>0.75</v>
      </c>
      <c r="H40" t="e">
        <f t="shared" si="9"/>
        <v>#N/A</v>
      </c>
      <c r="I40" t="e">
        <f t="shared" si="10"/>
        <v>#N/A</v>
      </c>
      <c r="J40" t="e">
        <f t="shared" si="11"/>
        <v>#N/A</v>
      </c>
      <c r="T40">
        <f>VLOOKUP(A40,枯水期!A:N,2,0)</f>
        <v>0</v>
      </c>
      <c r="U40">
        <f>VLOOKUP(A40,枯水期!$A:$N,3,0)</f>
        <v>0</v>
      </c>
      <c r="V40">
        <f>VLOOKUP(A40,枯水期!$A:$N,4,0)</f>
        <v>0</v>
      </c>
      <c r="W40">
        <f>VLOOKUP(A40,枯水期!$A:$N,5,0)</f>
        <v>0</v>
      </c>
      <c r="X40">
        <f>VLOOKUP(A40,枯水期!$A:$N,6,0)</f>
        <v>0</v>
      </c>
      <c r="Y40">
        <f>VLOOKUP(A40,枯水期!$A:$N,7,0)</f>
        <v>0</v>
      </c>
      <c r="Z40">
        <f>VLOOKUP(A40,枯水期!$A:$N,8,0)</f>
        <v>0</v>
      </c>
      <c r="AA40">
        <f>VLOOKUP(A40,枯水期!$A:$N,9,0)</f>
        <v>0</v>
      </c>
      <c r="AB40">
        <f>VLOOKUP(A40,枯水期!$A:$N,10,0)</f>
        <v>0</v>
      </c>
      <c r="AC40">
        <f>VLOOKUP(A40,枯水期!$A:$N,11,0)</f>
        <v>0</v>
      </c>
      <c r="AD40">
        <f>VLOOKUP(A40,枯水期!$A:$N,12,0)</f>
        <v>0</v>
      </c>
      <c r="AE40">
        <f>VLOOKUP(A40,枯水期!$A:$N,13,0)</f>
        <v>0</v>
      </c>
      <c r="AF40">
        <f>VLOOKUP(A40,枯水期!$A:$N,14,0)</f>
        <v>3</v>
      </c>
      <c r="AG40" t="e">
        <f>VLOOKUP($A40,平水期!$A:$N,2,0)</f>
        <v>#N/A</v>
      </c>
      <c r="AH40" t="e">
        <f>VLOOKUP($A40,平水期!$A:$N,3,0)</f>
        <v>#N/A</v>
      </c>
      <c r="AI40" t="e">
        <f>VLOOKUP($A40,平水期!$A:$N,4,0)</f>
        <v>#N/A</v>
      </c>
      <c r="AJ40" t="e">
        <f>VLOOKUP($A40,平水期!$A:$N,5,0)</f>
        <v>#N/A</v>
      </c>
      <c r="AK40" t="e">
        <f>VLOOKUP($A40,平水期!$A:$N,6,0)</f>
        <v>#N/A</v>
      </c>
      <c r="AL40" t="e">
        <f>VLOOKUP($A40,平水期!$A:$N,7,0)</f>
        <v>#N/A</v>
      </c>
      <c r="AM40" t="e">
        <f>VLOOKUP($A40,平水期!$A:$N,8,0)</f>
        <v>#N/A</v>
      </c>
      <c r="AN40" t="e">
        <f>VLOOKUP($A40,平水期!$A:$N,9,0)</f>
        <v>#N/A</v>
      </c>
      <c r="AO40" t="e">
        <f>VLOOKUP($A40,平水期!$A:$N,10,0)</f>
        <v>#N/A</v>
      </c>
      <c r="AP40" t="e">
        <f>VLOOKUP($A40,平水期!$A:$N,11,0)</f>
        <v>#N/A</v>
      </c>
      <c r="AQ40" t="e">
        <f>VLOOKUP($A40,平水期!$A:$N,12,0)</f>
        <v>#N/A</v>
      </c>
      <c r="AR40" t="e">
        <f>VLOOKUP($A40,平水期!$A:$N,13,0)</f>
        <v>#N/A</v>
      </c>
      <c r="AS40" t="e">
        <f>VLOOKUP($A40,平水期!$A:$N,14,0)</f>
        <v>#N/A</v>
      </c>
    </row>
    <row r="41" spans="1:45">
      <c r="A41" t="s">
        <v>55</v>
      </c>
      <c r="E41">
        <f t="shared" si="3"/>
        <v>0.333333333333333</v>
      </c>
      <c r="F41">
        <f t="shared" si="4"/>
        <v>0</v>
      </c>
      <c r="G41">
        <f t="shared" si="5"/>
        <v>0</v>
      </c>
      <c r="H41" t="e">
        <f t="shared" si="9"/>
        <v>#N/A</v>
      </c>
      <c r="I41" t="e">
        <f t="shared" si="10"/>
        <v>#N/A</v>
      </c>
      <c r="J41" t="e">
        <f t="shared" si="11"/>
        <v>#N/A</v>
      </c>
      <c r="T41">
        <f>VLOOKUP(A41,枯水期!A:N,2,0)</f>
        <v>0</v>
      </c>
      <c r="U41">
        <f>VLOOKUP(A41,枯水期!$A:$N,3,0)</f>
        <v>0</v>
      </c>
      <c r="V41">
        <f>VLOOKUP(A41,枯水期!$A:$N,4,0)</f>
        <v>2</v>
      </c>
      <c r="W41">
        <f>VLOOKUP(A41,枯水期!$A:$N,5,0)</f>
        <v>0</v>
      </c>
      <c r="X41">
        <f>VLOOKUP(A41,枯水期!$A:$N,6,0)</f>
        <v>0</v>
      </c>
      <c r="Y41">
        <f>VLOOKUP(A41,枯水期!$A:$N,7,0)</f>
        <v>0</v>
      </c>
      <c r="Z41">
        <f>VLOOKUP(A41,枯水期!$A:$N,8,0)</f>
        <v>0</v>
      </c>
      <c r="AA41">
        <f>VLOOKUP(A41,枯水期!$A:$N,9,0)</f>
        <v>0</v>
      </c>
      <c r="AB41">
        <f>VLOOKUP(A41,枯水期!$A:$N,10,0)</f>
        <v>0</v>
      </c>
      <c r="AC41">
        <f>VLOOKUP(A41,枯水期!$A:$N,11,0)</f>
        <v>0</v>
      </c>
      <c r="AD41">
        <f>VLOOKUP(A41,枯水期!$A:$N,12,0)</f>
        <v>0</v>
      </c>
      <c r="AE41">
        <f>VLOOKUP(A41,枯水期!$A:$N,13,0)</f>
        <v>0</v>
      </c>
      <c r="AF41">
        <f>VLOOKUP(A41,枯水期!$A:$N,14,0)</f>
        <v>0</v>
      </c>
      <c r="AG41" t="e">
        <f>VLOOKUP($A41,平水期!$A:$N,2,0)</f>
        <v>#N/A</v>
      </c>
      <c r="AH41" t="e">
        <f>VLOOKUP($A41,平水期!$A:$N,3,0)</f>
        <v>#N/A</v>
      </c>
      <c r="AI41" t="e">
        <f>VLOOKUP($A41,平水期!$A:$N,4,0)</f>
        <v>#N/A</v>
      </c>
      <c r="AJ41" t="e">
        <f>VLOOKUP($A41,平水期!$A:$N,5,0)</f>
        <v>#N/A</v>
      </c>
      <c r="AK41" t="e">
        <f>VLOOKUP($A41,平水期!$A:$N,6,0)</f>
        <v>#N/A</v>
      </c>
      <c r="AL41" t="e">
        <f>VLOOKUP($A41,平水期!$A:$N,7,0)</f>
        <v>#N/A</v>
      </c>
      <c r="AM41" t="e">
        <f>VLOOKUP($A41,平水期!$A:$N,8,0)</f>
        <v>#N/A</v>
      </c>
      <c r="AN41" t="e">
        <f>VLOOKUP($A41,平水期!$A:$N,9,0)</f>
        <v>#N/A</v>
      </c>
      <c r="AO41" t="e">
        <f>VLOOKUP($A41,平水期!$A:$N,10,0)</f>
        <v>#N/A</v>
      </c>
      <c r="AP41" t="e">
        <f>VLOOKUP($A41,平水期!$A:$N,11,0)</f>
        <v>#N/A</v>
      </c>
      <c r="AQ41" t="e">
        <f>VLOOKUP($A41,平水期!$A:$N,12,0)</f>
        <v>#N/A</v>
      </c>
      <c r="AR41" t="e">
        <f>VLOOKUP($A41,平水期!$A:$N,13,0)</f>
        <v>#N/A</v>
      </c>
      <c r="AS41" t="e">
        <f>VLOOKUP($A41,平水期!$A:$N,14,0)</f>
        <v>#N/A</v>
      </c>
    </row>
    <row r="42" spans="1:45">
      <c r="A42" t="s">
        <v>56</v>
      </c>
      <c r="E42">
        <f t="shared" si="3"/>
        <v>0</v>
      </c>
      <c r="F42">
        <f t="shared" si="4"/>
        <v>0</v>
      </c>
      <c r="G42">
        <f t="shared" si="5"/>
        <v>0.5</v>
      </c>
      <c r="H42" t="e">
        <f t="shared" si="9"/>
        <v>#N/A</v>
      </c>
      <c r="I42" t="e">
        <f t="shared" si="10"/>
        <v>#N/A</v>
      </c>
      <c r="J42" t="e">
        <f t="shared" si="11"/>
        <v>#N/A</v>
      </c>
      <c r="T42">
        <f>VLOOKUP(A42,枯水期!A:N,2,0)</f>
        <v>0</v>
      </c>
      <c r="U42">
        <f>VLOOKUP(A42,枯水期!$A:$N,3,0)</f>
        <v>0</v>
      </c>
      <c r="V42">
        <f>VLOOKUP(A42,枯水期!$A:$N,4,0)</f>
        <v>0</v>
      </c>
      <c r="W42">
        <f>VLOOKUP(A42,枯水期!$A:$N,5,0)</f>
        <v>0</v>
      </c>
      <c r="X42">
        <f>VLOOKUP(A42,枯水期!$A:$N,6,0)</f>
        <v>0</v>
      </c>
      <c r="Y42">
        <f>VLOOKUP(A42,枯水期!$A:$N,7,0)</f>
        <v>0</v>
      </c>
      <c r="Z42">
        <f>VLOOKUP(A42,枯水期!$A:$N,8,0)</f>
        <v>0</v>
      </c>
      <c r="AA42">
        <f>VLOOKUP(A42,枯水期!$A:$N,9,0)</f>
        <v>0</v>
      </c>
      <c r="AB42">
        <f>VLOOKUP(A42,枯水期!$A:$N,10,0)</f>
        <v>0</v>
      </c>
      <c r="AC42">
        <f>VLOOKUP(A42,枯水期!$A:$N,11,0)</f>
        <v>0</v>
      </c>
      <c r="AD42">
        <f>VLOOKUP(A42,枯水期!$A:$N,12,0)</f>
        <v>0</v>
      </c>
      <c r="AE42">
        <f>VLOOKUP(A42,枯水期!$A:$N,13,0)</f>
        <v>2</v>
      </c>
      <c r="AF42">
        <f>VLOOKUP(A42,枯水期!$A:$N,14,0)</f>
        <v>0</v>
      </c>
      <c r="AG42" t="e">
        <f>VLOOKUP($A42,平水期!$A:$N,2,0)</f>
        <v>#N/A</v>
      </c>
      <c r="AH42" t="e">
        <f>VLOOKUP($A42,平水期!$A:$N,3,0)</f>
        <v>#N/A</v>
      </c>
      <c r="AI42" t="e">
        <f>VLOOKUP($A42,平水期!$A:$N,4,0)</f>
        <v>#N/A</v>
      </c>
      <c r="AJ42" t="e">
        <f>VLOOKUP($A42,平水期!$A:$N,5,0)</f>
        <v>#N/A</v>
      </c>
      <c r="AK42" t="e">
        <f>VLOOKUP($A42,平水期!$A:$N,6,0)</f>
        <v>#N/A</v>
      </c>
      <c r="AL42" t="e">
        <f>VLOOKUP($A42,平水期!$A:$N,7,0)</f>
        <v>#N/A</v>
      </c>
      <c r="AM42" t="e">
        <f>VLOOKUP($A42,平水期!$A:$N,8,0)</f>
        <v>#N/A</v>
      </c>
      <c r="AN42" t="e">
        <f>VLOOKUP($A42,平水期!$A:$N,9,0)</f>
        <v>#N/A</v>
      </c>
      <c r="AO42" t="e">
        <f>VLOOKUP($A42,平水期!$A:$N,10,0)</f>
        <v>#N/A</v>
      </c>
      <c r="AP42" t="e">
        <f>VLOOKUP($A42,平水期!$A:$N,11,0)</f>
        <v>#N/A</v>
      </c>
      <c r="AQ42" t="e">
        <f>VLOOKUP($A42,平水期!$A:$N,12,0)</f>
        <v>#N/A</v>
      </c>
      <c r="AR42" t="e">
        <f>VLOOKUP($A42,平水期!$A:$N,13,0)</f>
        <v>#N/A</v>
      </c>
      <c r="AS42" t="e">
        <f>VLOOKUP($A42,平水期!$A:$N,14,0)</f>
        <v>#N/A</v>
      </c>
    </row>
    <row r="43" spans="1:45">
      <c r="A43" t="s">
        <v>57</v>
      </c>
      <c r="E43">
        <f t="shared" si="3"/>
        <v>0</v>
      </c>
      <c r="F43">
        <f t="shared" si="4"/>
        <v>0.666666666666667</v>
      </c>
      <c r="G43">
        <f t="shared" si="5"/>
        <v>0</v>
      </c>
      <c r="H43" t="e">
        <f t="shared" si="9"/>
        <v>#N/A</v>
      </c>
      <c r="I43" t="e">
        <f t="shared" si="10"/>
        <v>#N/A</v>
      </c>
      <c r="J43" t="e">
        <f t="shared" si="11"/>
        <v>#N/A</v>
      </c>
      <c r="T43">
        <f>VLOOKUP(A43,枯水期!A:N,2,0)</f>
        <v>0</v>
      </c>
      <c r="U43">
        <f>VLOOKUP(A43,枯水期!$A:$N,3,0)</f>
        <v>0</v>
      </c>
      <c r="V43">
        <f>VLOOKUP(A43,枯水期!$A:$N,4,0)</f>
        <v>0</v>
      </c>
      <c r="W43">
        <f>VLOOKUP(A43,枯水期!$A:$N,5,0)</f>
        <v>0</v>
      </c>
      <c r="X43">
        <f>VLOOKUP(A43,枯水期!$A:$N,6,0)</f>
        <v>0</v>
      </c>
      <c r="Y43">
        <f>VLOOKUP(A43,枯水期!$A:$N,7,0)</f>
        <v>0</v>
      </c>
      <c r="Z43">
        <f>VLOOKUP(A43,枯水期!$A:$N,8,0)</f>
        <v>0</v>
      </c>
      <c r="AA43">
        <f>VLOOKUP(A43,枯水期!$A:$N,9,0)</f>
        <v>0</v>
      </c>
      <c r="AB43">
        <f>VLOOKUP(A43,枯水期!$A:$N,10,0)</f>
        <v>2</v>
      </c>
      <c r="AC43">
        <f>VLOOKUP(A43,枯水期!$A:$N,11,0)</f>
        <v>0</v>
      </c>
      <c r="AD43">
        <f>VLOOKUP(A43,枯水期!$A:$N,12,0)</f>
        <v>0</v>
      </c>
      <c r="AE43">
        <f>VLOOKUP(A43,枯水期!$A:$N,13,0)</f>
        <v>0</v>
      </c>
      <c r="AF43">
        <f>VLOOKUP(A43,枯水期!$A:$N,14,0)</f>
        <v>0</v>
      </c>
      <c r="AG43" t="e">
        <f>VLOOKUP($A43,平水期!$A:$N,2,0)</f>
        <v>#N/A</v>
      </c>
      <c r="AH43" t="e">
        <f>VLOOKUP($A43,平水期!$A:$N,3,0)</f>
        <v>#N/A</v>
      </c>
      <c r="AI43" t="e">
        <f>VLOOKUP($A43,平水期!$A:$N,4,0)</f>
        <v>#N/A</v>
      </c>
      <c r="AJ43" t="e">
        <f>VLOOKUP($A43,平水期!$A:$N,5,0)</f>
        <v>#N/A</v>
      </c>
      <c r="AK43" t="e">
        <f>VLOOKUP($A43,平水期!$A:$N,6,0)</f>
        <v>#N/A</v>
      </c>
      <c r="AL43" t="e">
        <f>VLOOKUP($A43,平水期!$A:$N,7,0)</f>
        <v>#N/A</v>
      </c>
      <c r="AM43" t="e">
        <f>VLOOKUP($A43,平水期!$A:$N,8,0)</f>
        <v>#N/A</v>
      </c>
      <c r="AN43" t="e">
        <f>VLOOKUP($A43,平水期!$A:$N,9,0)</f>
        <v>#N/A</v>
      </c>
      <c r="AO43" t="e">
        <f>VLOOKUP($A43,平水期!$A:$N,10,0)</f>
        <v>#N/A</v>
      </c>
      <c r="AP43" t="e">
        <f>VLOOKUP($A43,平水期!$A:$N,11,0)</f>
        <v>#N/A</v>
      </c>
      <c r="AQ43" t="e">
        <f>VLOOKUP($A43,平水期!$A:$N,12,0)</f>
        <v>#N/A</v>
      </c>
      <c r="AR43" t="e">
        <f>VLOOKUP($A43,平水期!$A:$N,13,0)</f>
        <v>#N/A</v>
      </c>
      <c r="AS43" t="e">
        <f>VLOOKUP($A43,平水期!$A:$N,14,0)</f>
        <v>#N/A</v>
      </c>
    </row>
    <row r="44" spans="1:45">
      <c r="A44" t="s">
        <v>58</v>
      </c>
      <c r="E44">
        <f t="shared" si="3"/>
        <v>0.166666666666667</v>
      </c>
      <c r="F44">
        <f t="shared" si="4"/>
        <v>0</v>
      </c>
      <c r="G44">
        <f t="shared" si="5"/>
        <v>0</v>
      </c>
      <c r="H44">
        <f t="shared" si="9"/>
        <v>1.33333333333333</v>
      </c>
      <c r="I44">
        <f t="shared" si="10"/>
        <v>2.33333333333333</v>
      </c>
      <c r="J44">
        <f t="shared" si="11"/>
        <v>1.5</v>
      </c>
      <c r="T44">
        <f>VLOOKUP(A44,枯水期!A:N,2,0)</f>
        <v>0</v>
      </c>
      <c r="U44">
        <f>VLOOKUP(A44,枯水期!$A:$N,3,0)</f>
        <v>1</v>
      </c>
      <c r="V44">
        <f>VLOOKUP(A44,枯水期!$A:$N,4,0)</f>
        <v>0</v>
      </c>
      <c r="W44">
        <f>VLOOKUP(A44,枯水期!$A:$N,5,0)</f>
        <v>0</v>
      </c>
      <c r="X44">
        <f>VLOOKUP(A44,枯水期!$A:$N,6,0)</f>
        <v>0</v>
      </c>
      <c r="Y44">
        <f>VLOOKUP(A44,枯水期!$A:$N,7,0)</f>
        <v>0</v>
      </c>
      <c r="Z44">
        <f>VLOOKUP(A44,枯水期!$A:$N,8,0)</f>
        <v>0</v>
      </c>
      <c r="AA44">
        <f>VLOOKUP(A44,枯水期!$A:$N,9,0)</f>
        <v>0</v>
      </c>
      <c r="AB44">
        <f>VLOOKUP(A44,枯水期!$A:$N,10,0)</f>
        <v>0</v>
      </c>
      <c r="AC44">
        <f>VLOOKUP(A44,枯水期!$A:$N,11,0)</f>
        <v>0</v>
      </c>
      <c r="AD44">
        <f>VLOOKUP(A44,枯水期!$A:$N,12,0)</f>
        <v>0</v>
      </c>
      <c r="AE44">
        <f>VLOOKUP(A44,枯水期!$A:$N,13,0)</f>
        <v>0</v>
      </c>
      <c r="AF44">
        <f>VLOOKUP(A44,枯水期!$A:$N,14,0)</f>
        <v>0</v>
      </c>
      <c r="AG44">
        <f>VLOOKUP($A44,平水期!$A:$N,2,0)</f>
        <v>1</v>
      </c>
      <c r="AH44">
        <f>VLOOKUP($A44,平水期!$A:$N,3,0)</f>
        <v>3</v>
      </c>
      <c r="AI44">
        <f>VLOOKUP($A44,平水期!$A:$N,4,0)</f>
        <v>0</v>
      </c>
      <c r="AJ44">
        <f>VLOOKUP($A44,平水期!$A:$N,5,0)</f>
        <v>3</v>
      </c>
      <c r="AK44">
        <f>VLOOKUP($A44,平水期!$A:$N,6,0)</f>
        <v>1</v>
      </c>
      <c r="AL44">
        <f>VLOOKUP($A44,平水期!$A:$N,7,0)</f>
        <v>0</v>
      </c>
      <c r="AM44">
        <f>VLOOKUP($A44,平水期!$A:$N,8,0)</f>
        <v>2</v>
      </c>
      <c r="AN44">
        <f>VLOOKUP($A44,平水期!$A:$N,9,0)</f>
        <v>0</v>
      </c>
      <c r="AO44">
        <f>VLOOKUP($A44,平水期!$A:$N,10,0)</f>
        <v>5</v>
      </c>
      <c r="AP44">
        <f>VLOOKUP($A44,平水期!$A:$N,11,0)</f>
        <v>3</v>
      </c>
      <c r="AQ44">
        <f>VLOOKUP($A44,平水期!$A:$N,12,0)</f>
        <v>0</v>
      </c>
      <c r="AR44">
        <f>VLOOKUP($A44,平水期!$A:$N,13,0)</f>
        <v>0</v>
      </c>
      <c r="AS44">
        <f>VLOOKUP($A44,平水期!$A:$N,14,0)</f>
        <v>3</v>
      </c>
    </row>
    <row r="45" spans="1:45">
      <c r="A45" t="s">
        <v>61</v>
      </c>
      <c r="H45">
        <f t="shared" si="9"/>
        <v>0.666666666666667</v>
      </c>
      <c r="I45">
        <f t="shared" si="10"/>
        <v>1.33333333333333</v>
      </c>
      <c r="J45">
        <f t="shared" si="11"/>
        <v>12</v>
      </c>
      <c r="T45" t="e">
        <f>VLOOKUP(A45,枯水期!A:N,2,0)</f>
        <v>#N/A</v>
      </c>
      <c r="U45" t="e">
        <f>VLOOKUP(A45,枯水期!$A:$N,3,0)</f>
        <v>#N/A</v>
      </c>
      <c r="V45" t="e">
        <f>VLOOKUP(A45,枯水期!$A:$N,4,0)</f>
        <v>#N/A</v>
      </c>
      <c r="W45" t="e">
        <f>VLOOKUP(A45,枯水期!$A:$N,5,0)</f>
        <v>#N/A</v>
      </c>
      <c r="X45" t="e">
        <f>VLOOKUP(A45,枯水期!$A:$N,6,0)</f>
        <v>#N/A</v>
      </c>
      <c r="Y45" t="e">
        <f>VLOOKUP(A45,枯水期!$A:$N,7,0)</f>
        <v>#N/A</v>
      </c>
      <c r="Z45" t="e">
        <f>VLOOKUP(A45,枯水期!$A:$N,8,0)</f>
        <v>#N/A</v>
      </c>
      <c r="AA45" t="e">
        <f>VLOOKUP(A45,枯水期!$A:$N,9,0)</f>
        <v>#N/A</v>
      </c>
      <c r="AB45" t="e">
        <f>VLOOKUP(A45,枯水期!$A:$N,10,0)</f>
        <v>#N/A</v>
      </c>
      <c r="AC45" t="e">
        <f>VLOOKUP(A45,枯水期!$A:$N,11,0)</f>
        <v>#N/A</v>
      </c>
      <c r="AD45" t="e">
        <f>VLOOKUP(A45,枯水期!$A:$N,12,0)</f>
        <v>#N/A</v>
      </c>
      <c r="AE45" t="e">
        <f>VLOOKUP(A45,枯水期!$A:$N,13,0)</f>
        <v>#N/A</v>
      </c>
      <c r="AF45" t="e">
        <f>VLOOKUP(A45,枯水期!$A:$N,14,0)</f>
        <v>#N/A</v>
      </c>
      <c r="AG45">
        <f>VLOOKUP($A45,平水期!$A:$N,2,0)</f>
        <v>1</v>
      </c>
      <c r="AH45">
        <f>VLOOKUP($A45,平水期!$A:$N,3,0)</f>
        <v>0</v>
      </c>
      <c r="AI45">
        <f>VLOOKUP($A45,平水期!$A:$N,4,0)</f>
        <v>1</v>
      </c>
      <c r="AJ45">
        <f>VLOOKUP($A45,平水期!$A:$N,5,0)</f>
        <v>2</v>
      </c>
      <c r="AK45">
        <f>VLOOKUP($A45,平水期!$A:$N,6,0)</f>
        <v>0</v>
      </c>
      <c r="AL45">
        <f>VLOOKUP($A45,平水期!$A:$N,7,0)</f>
        <v>0</v>
      </c>
      <c r="AM45">
        <f>VLOOKUP($A45,平水期!$A:$N,8,0)</f>
        <v>1</v>
      </c>
      <c r="AN45">
        <f>VLOOKUP($A45,平水期!$A:$N,9,0)</f>
        <v>1</v>
      </c>
      <c r="AO45">
        <f>VLOOKUP($A45,平水期!$A:$N,10,0)</f>
        <v>2</v>
      </c>
      <c r="AP45">
        <f>VLOOKUP($A45,平水期!$A:$N,11,0)</f>
        <v>5</v>
      </c>
      <c r="AQ45">
        <f>VLOOKUP($A45,平水期!$A:$N,12,0)</f>
        <v>0</v>
      </c>
      <c r="AR45">
        <f>VLOOKUP($A45,平水期!$A:$N,13,0)</f>
        <v>0</v>
      </c>
      <c r="AS45">
        <f>VLOOKUP($A45,平水期!$A:$N,14,0)</f>
        <v>43</v>
      </c>
    </row>
    <row r="46" spans="1:45">
      <c r="A46" t="s">
        <v>62</v>
      </c>
      <c r="H46">
        <f t="shared" si="9"/>
        <v>0</v>
      </c>
      <c r="I46">
        <f t="shared" si="10"/>
        <v>0</v>
      </c>
      <c r="J46">
        <f t="shared" si="11"/>
        <v>10</v>
      </c>
      <c r="T46" t="e">
        <f>VLOOKUP(A46,枯水期!A:N,2,0)</f>
        <v>#N/A</v>
      </c>
      <c r="U46" t="e">
        <f>VLOOKUP(A46,枯水期!$A:$N,3,0)</f>
        <v>#N/A</v>
      </c>
      <c r="V46" t="e">
        <f>VLOOKUP(A46,枯水期!$A:$N,4,0)</f>
        <v>#N/A</v>
      </c>
      <c r="W46" t="e">
        <f>VLOOKUP(A46,枯水期!$A:$N,5,0)</f>
        <v>#N/A</v>
      </c>
      <c r="X46" t="e">
        <f>VLOOKUP(A46,枯水期!$A:$N,6,0)</f>
        <v>#N/A</v>
      </c>
      <c r="Y46" t="e">
        <f>VLOOKUP(A46,枯水期!$A:$N,7,0)</f>
        <v>#N/A</v>
      </c>
      <c r="Z46" t="e">
        <f>VLOOKUP(A46,枯水期!$A:$N,8,0)</f>
        <v>#N/A</v>
      </c>
      <c r="AA46" t="e">
        <f>VLOOKUP(A46,枯水期!$A:$N,9,0)</f>
        <v>#N/A</v>
      </c>
      <c r="AB46" t="e">
        <f>VLOOKUP(A46,枯水期!$A:$N,10,0)</f>
        <v>#N/A</v>
      </c>
      <c r="AC46" t="e">
        <f>VLOOKUP(A46,枯水期!$A:$N,11,0)</f>
        <v>#N/A</v>
      </c>
      <c r="AD46" t="e">
        <f>VLOOKUP(A46,枯水期!$A:$N,12,0)</f>
        <v>#N/A</v>
      </c>
      <c r="AE46" t="e">
        <f>VLOOKUP(A46,枯水期!$A:$N,13,0)</f>
        <v>#N/A</v>
      </c>
      <c r="AF46" t="e">
        <f>VLOOKUP(A46,枯水期!$A:$N,14,0)</f>
        <v>#N/A</v>
      </c>
      <c r="AG46">
        <f>VLOOKUP($A46,平水期!$A:$N,2,0)</f>
        <v>0</v>
      </c>
      <c r="AH46">
        <f>VLOOKUP($A46,平水期!$A:$N,3,0)</f>
        <v>0</v>
      </c>
      <c r="AI46">
        <f>VLOOKUP($A46,平水期!$A:$N,4,0)</f>
        <v>0</v>
      </c>
      <c r="AJ46">
        <f>VLOOKUP($A46,平水期!$A:$N,5,0)</f>
        <v>0</v>
      </c>
      <c r="AK46">
        <f>VLOOKUP($A46,平水期!$A:$N,6,0)</f>
        <v>0</v>
      </c>
      <c r="AL46">
        <f>VLOOKUP($A46,平水期!$A:$N,7,0)</f>
        <v>0</v>
      </c>
      <c r="AM46">
        <f>VLOOKUP($A46,平水期!$A:$N,8,0)</f>
        <v>0</v>
      </c>
      <c r="AN46">
        <f>VLOOKUP($A46,平水期!$A:$N,9,0)</f>
        <v>0</v>
      </c>
      <c r="AO46">
        <f>VLOOKUP($A46,平水期!$A:$N,10,0)</f>
        <v>0</v>
      </c>
      <c r="AP46">
        <f>VLOOKUP($A46,平水期!$A:$N,11,0)</f>
        <v>0</v>
      </c>
      <c r="AQ46">
        <f>VLOOKUP($A46,平水期!$A:$N,12,0)</f>
        <v>0</v>
      </c>
      <c r="AR46">
        <f>VLOOKUP($A46,平水期!$A:$N,13,0)</f>
        <v>0</v>
      </c>
      <c r="AS46">
        <f>VLOOKUP($A46,平水期!$A:$N,14,0)</f>
        <v>40</v>
      </c>
    </row>
    <row r="47" spans="1:45">
      <c r="A47" t="s">
        <v>63</v>
      </c>
      <c r="H47">
        <f t="shared" si="9"/>
        <v>2.33333333333333</v>
      </c>
      <c r="I47">
        <f t="shared" si="10"/>
        <v>4.66666666666667</v>
      </c>
      <c r="J47">
        <f t="shared" si="11"/>
        <v>1.75</v>
      </c>
      <c r="T47" t="e">
        <f>VLOOKUP(A47,枯水期!A:N,2,0)</f>
        <v>#N/A</v>
      </c>
      <c r="U47" t="e">
        <f>VLOOKUP(A47,枯水期!$A:$N,3,0)</f>
        <v>#N/A</v>
      </c>
      <c r="V47" t="e">
        <f>VLOOKUP(A47,枯水期!$A:$N,4,0)</f>
        <v>#N/A</v>
      </c>
      <c r="W47" t="e">
        <f>VLOOKUP(A47,枯水期!$A:$N,5,0)</f>
        <v>#N/A</v>
      </c>
      <c r="X47" t="e">
        <f>VLOOKUP(A47,枯水期!$A:$N,6,0)</f>
        <v>#N/A</v>
      </c>
      <c r="Y47" t="e">
        <f>VLOOKUP(A47,枯水期!$A:$N,7,0)</f>
        <v>#N/A</v>
      </c>
      <c r="Z47" t="e">
        <f>VLOOKUP(A47,枯水期!$A:$N,8,0)</f>
        <v>#N/A</v>
      </c>
      <c r="AA47" t="e">
        <f>VLOOKUP(A47,枯水期!$A:$N,9,0)</f>
        <v>#N/A</v>
      </c>
      <c r="AB47" t="e">
        <f>VLOOKUP(A47,枯水期!$A:$N,10,0)</f>
        <v>#N/A</v>
      </c>
      <c r="AC47" t="e">
        <f>VLOOKUP(A47,枯水期!$A:$N,11,0)</f>
        <v>#N/A</v>
      </c>
      <c r="AD47" t="e">
        <f>VLOOKUP(A47,枯水期!$A:$N,12,0)</f>
        <v>#N/A</v>
      </c>
      <c r="AE47" t="e">
        <f>VLOOKUP(A47,枯水期!$A:$N,13,0)</f>
        <v>#N/A</v>
      </c>
      <c r="AF47" t="e">
        <f>VLOOKUP(A47,枯水期!$A:$N,14,0)</f>
        <v>#N/A</v>
      </c>
      <c r="AG47">
        <f>VLOOKUP($A47,平水期!$A:$N,2,0)</f>
        <v>5</v>
      </c>
      <c r="AH47">
        <f>VLOOKUP($A47,平水期!$A:$N,3,0)</f>
        <v>0</v>
      </c>
      <c r="AI47">
        <f>VLOOKUP($A47,平水期!$A:$N,4,0)</f>
        <v>3</v>
      </c>
      <c r="AJ47">
        <f>VLOOKUP($A47,平水期!$A:$N,5,0)</f>
        <v>5</v>
      </c>
      <c r="AK47">
        <f>VLOOKUP($A47,平水期!$A:$N,6,0)</f>
        <v>0</v>
      </c>
      <c r="AL47">
        <f>VLOOKUP($A47,平水期!$A:$N,7,0)</f>
        <v>1</v>
      </c>
      <c r="AM47">
        <f>VLOOKUP($A47,平水期!$A:$N,8,0)</f>
        <v>4</v>
      </c>
      <c r="AN47">
        <f>VLOOKUP($A47,平水期!$A:$N,9,0)</f>
        <v>3</v>
      </c>
      <c r="AO47">
        <f>VLOOKUP($A47,平水期!$A:$N,10,0)</f>
        <v>7</v>
      </c>
      <c r="AP47">
        <f>VLOOKUP($A47,平水期!$A:$N,11,0)</f>
        <v>0</v>
      </c>
      <c r="AQ47">
        <f>VLOOKUP($A47,平水期!$A:$N,12,0)</f>
        <v>0</v>
      </c>
      <c r="AR47">
        <f>VLOOKUP($A47,平水期!$A:$N,13,0)</f>
        <v>0</v>
      </c>
      <c r="AS47">
        <f>VLOOKUP($A47,平水期!$A:$N,14,0)</f>
        <v>7</v>
      </c>
    </row>
    <row r="48" spans="1:45">
      <c r="A48" t="s">
        <v>64</v>
      </c>
      <c r="H48">
        <f t="shared" si="9"/>
        <v>0.666666666666667</v>
      </c>
      <c r="I48">
        <f t="shared" si="10"/>
        <v>2</v>
      </c>
      <c r="J48">
        <f t="shared" si="11"/>
        <v>4.5</v>
      </c>
      <c r="T48" t="e">
        <f>VLOOKUP(A48,枯水期!A:N,2,0)</f>
        <v>#N/A</v>
      </c>
      <c r="U48" t="e">
        <f>VLOOKUP(A48,枯水期!$A:$N,3,0)</f>
        <v>#N/A</v>
      </c>
      <c r="V48" t="e">
        <f>VLOOKUP(A48,枯水期!$A:$N,4,0)</f>
        <v>#N/A</v>
      </c>
      <c r="W48" t="e">
        <f>VLOOKUP(A48,枯水期!$A:$N,5,0)</f>
        <v>#N/A</v>
      </c>
      <c r="X48" t="e">
        <f>VLOOKUP(A48,枯水期!$A:$N,6,0)</f>
        <v>#N/A</v>
      </c>
      <c r="Y48" t="e">
        <f>VLOOKUP(A48,枯水期!$A:$N,7,0)</f>
        <v>#N/A</v>
      </c>
      <c r="Z48" t="e">
        <f>VLOOKUP(A48,枯水期!$A:$N,8,0)</f>
        <v>#N/A</v>
      </c>
      <c r="AA48" t="e">
        <f>VLOOKUP(A48,枯水期!$A:$N,9,0)</f>
        <v>#N/A</v>
      </c>
      <c r="AB48" t="e">
        <f>VLOOKUP(A48,枯水期!$A:$N,10,0)</f>
        <v>#N/A</v>
      </c>
      <c r="AC48" t="e">
        <f>VLOOKUP(A48,枯水期!$A:$N,11,0)</f>
        <v>#N/A</v>
      </c>
      <c r="AD48" t="e">
        <f>VLOOKUP(A48,枯水期!$A:$N,12,0)</f>
        <v>#N/A</v>
      </c>
      <c r="AE48" t="e">
        <f>VLOOKUP(A48,枯水期!$A:$N,13,0)</f>
        <v>#N/A</v>
      </c>
      <c r="AF48" t="e">
        <f>VLOOKUP(A48,枯水期!$A:$N,14,0)</f>
        <v>#N/A</v>
      </c>
      <c r="AG48">
        <f>VLOOKUP($A48,平水期!$A:$N,2,0)</f>
        <v>2</v>
      </c>
      <c r="AH48">
        <f>VLOOKUP($A48,平水期!$A:$N,3,0)</f>
        <v>0</v>
      </c>
      <c r="AI48">
        <f>VLOOKUP($A48,平水期!$A:$N,4,0)</f>
        <v>0</v>
      </c>
      <c r="AJ48">
        <f>VLOOKUP($A48,平水期!$A:$N,5,0)</f>
        <v>2</v>
      </c>
      <c r="AK48">
        <f>VLOOKUP($A48,平水期!$A:$N,6,0)</f>
        <v>0</v>
      </c>
      <c r="AL48">
        <f>VLOOKUP($A48,平水期!$A:$N,7,0)</f>
        <v>0</v>
      </c>
      <c r="AM48">
        <f>VLOOKUP($A48,平水期!$A:$N,8,0)</f>
        <v>3</v>
      </c>
      <c r="AN48">
        <f>VLOOKUP($A48,平水期!$A:$N,9,0)</f>
        <v>2</v>
      </c>
      <c r="AO48">
        <f>VLOOKUP($A48,平水期!$A:$N,10,0)</f>
        <v>1</v>
      </c>
      <c r="AP48">
        <f>VLOOKUP($A48,平水期!$A:$N,11,0)</f>
        <v>8</v>
      </c>
      <c r="AQ48">
        <f>VLOOKUP($A48,平水期!$A:$N,12,0)</f>
        <v>0</v>
      </c>
      <c r="AR48">
        <f>VLOOKUP($A48,平水期!$A:$N,13,0)</f>
        <v>0</v>
      </c>
      <c r="AS48">
        <f>VLOOKUP($A48,平水期!$A:$N,14,0)</f>
        <v>10</v>
      </c>
    </row>
    <row r="49" spans="1:45">
      <c r="A49" t="s">
        <v>65</v>
      </c>
      <c r="H49">
        <f t="shared" si="9"/>
        <v>0.5</v>
      </c>
      <c r="I49">
        <f t="shared" si="10"/>
        <v>0.333333333333333</v>
      </c>
      <c r="J49">
        <f t="shared" si="11"/>
        <v>3.25</v>
      </c>
      <c r="T49" t="e">
        <f>VLOOKUP(A49,枯水期!A:N,2,0)</f>
        <v>#N/A</v>
      </c>
      <c r="U49" t="e">
        <f>VLOOKUP(A49,枯水期!$A:$N,3,0)</f>
        <v>#N/A</v>
      </c>
      <c r="V49" t="e">
        <f>VLOOKUP(A49,枯水期!$A:$N,4,0)</f>
        <v>#N/A</v>
      </c>
      <c r="W49" t="e">
        <f>VLOOKUP(A49,枯水期!$A:$N,5,0)</f>
        <v>#N/A</v>
      </c>
      <c r="X49" t="e">
        <f>VLOOKUP(A49,枯水期!$A:$N,6,0)</f>
        <v>#N/A</v>
      </c>
      <c r="Y49" t="e">
        <f>VLOOKUP(A49,枯水期!$A:$N,7,0)</f>
        <v>#N/A</v>
      </c>
      <c r="Z49" t="e">
        <f>VLOOKUP(A49,枯水期!$A:$N,8,0)</f>
        <v>#N/A</v>
      </c>
      <c r="AA49" t="e">
        <f>VLOOKUP(A49,枯水期!$A:$N,9,0)</f>
        <v>#N/A</v>
      </c>
      <c r="AB49" t="e">
        <f>VLOOKUP(A49,枯水期!$A:$N,10,0)</f>
        <v>#N/A</v>
      </c>
      <c r="AC49" t="e">
        <f>VLOOKUP(A49,枯水期!$A:$N,11,0)</f>
        <v>#N/A</v>
      </c>
      <c r="AD49" t="e">
        <f>VLOOKUP(A49,枯水期!$A:$N,12,0)</f>
        <v>#N/A</v>
      </c>
      <c r="AE49" t="e">
        <f>VLOOKUP(A49,枯水期!$A:$N,13,0)</f>
        <v>#N/A</v>
      </c>
      <c r="AF49" t="e">
        <f>VLOOKUP(A49,枯水期!$A:$N,14,0)</f>
        <v>#N/A</v>
      </c>
      <c r="AG49">
        <f>VLOOKUP($A49,平水期!$A:$N,2,0)</f>
        <v>1</v>
      </c>
      <c r="AH49">
        <f>VLOOKUP($A49,平水期!$A:$N,3,0)</f>
        <v>1</v>
      </c>
      <c r="AI49">
        <f>VLOOKUP($A49,平水期!$A:$N,4,0)</f>
        <v>0</v>
      </c>
      <c r="AJ49">
        <f>VLOOKUP($A49,平水期!$A:$N,5,0)</f>
        <v>1</v>
      </c>
      <c r="AK49">
        <f>VLOOKUP($A49,平水期!$A:$N,6,0)</f>
        <v>0</v>
      </c>
      <c r="AL49">
        <f>VLOOKUP($A49,平水期!$A:$N,7,0)</f>
        <v>0</v>
      </c>
      <c r="AM49">
        <f>VLOOKUP($A49,平水期!$A:$N,8,0)</f>
        <v>0</v>
      </c>
      <c r="AN49">
        <f>VLOOKUP($A49,平水期!$A:$N,9,0)</f>
        <v>0</v>
      </c>
      <c r="AO49">
        <f>VLOOKUP($A49,平水期!$A:$N,10,0)</f>
        <v>1</v>
      </c>
      <c r="AP49">
        <f>VLOOKUP($A49,平水期!$A:$N,11,0)</f>
        <v>2</v>
      </c>
      <c r="AQ49">
        <f>VLOOKUP($A49,平水期!$A:$N,12,0)</f>
        <v>0</v>
      </c>
      <c r="AR49">
        <f>VLOOKUP($A49,平水期!$A:$N,13,0)</f>
        <v>0</v>
      </c>
      <c r="AS49">
        <f>VLOOKUP($A49,平水期!$A:$N,14,0)</f>
        <v>11</v>
      </c>
    </row>
    <row r="50" spans="1:45">
      <c r="A50" t="s">
        <v>66</v>
      </c>
      <c r="H50">
        <f t="shared" si="9"/>
        <v>1.16666666666667</v>
      </c>
      <c r="I50">
        <f t="shared" si="10"/>
        <v>1.33333333333333</v>
      </c>
      <c r="J50">
        <f t="shared" si="11"/>
        <v>0</v>
      </c>
      <c r="T50" t="e">
        <f>VLOOKUP(A50,枯水期!A:N,2,0)</f>
        <v>#N/A</v>
      </c>
      <c r="U50" t="e">
        <f>VLOOKUP(A50,枯水期!$A:$N,3,0)</f>
        <v>#N/A</v>
      </c>
      <c r="V50" t="e">
        <f>VLOOKUP(A50,枯水期!$A:$N,4,0)</f>
        <v>#N/A</v>
      </c>
      <c r="W50" t="e">
        <f>VLOOKUP(A50,枯水期!$A:$N,5,0)</f>
        <v>#N/A</v>
      </c>
      <c r="X50" t="e">
        <f>VLOOKUP(A50,枯水期!$A:$N,6,0)</f>
        <v>#N/A</v>
      </c>
      <c r="Y50" t="e">
        <f>VLOOKUP(A50,枯水期!$A:$N,7,0)</f>
        <v>#N/A</v>
      </c>
      <c r="Z50" t="e">
        <f>VLOOKUP(A50,枯水期!$A:$N,8,0)</f>
        <v>#N/A</v>
      </c>
      <c r="AA50" t="e">
        <f>VLOOKUP(A50,枯水期!$A:$N,9,0)</f>
        <v>#N/A</v>
      </c>
      <c r="AB50" t="e">
        <f>VLOOKUP(A50,枯水期!$A:$N,10,0)</f>
        <v>#N/A</v>
      </c>
      <c r="AC50" t="e">
        <f>VLOOKUP(A50,枯水期!$A:$N,11,0)</f>
        <v>#N/A</v>
      </c>
      <c r="AD50" t="e">
        <f>VLOOKUP(A50,枯水期!$A:$N,12,0)</f>
        <v>#N/A</v>
      </c>
      <c r="AE50" t="e">
        <f>VLOOKUP(A50,枯水期!$A:$N,13,0)</f>
        <v>#N/A</v>
      </c>
      <c r="AF50" t="e">
        <f>VLOOKUP(A50,枯水期!$A:$N,14,0)</f>
        <v>#N/A</v>
      </c>
      <c r="AG50">
        <f>VLOOKUP($A50,平水期!$A:$N,2,0)</f>
        <v>1</v>
      </c>
      <c r="AH50">
        <f>VLOOKUP($A50,平水期!$A:$N,3,0)</f>
        <v>3</v>
      </c>
      <c r="AI50">
        <f>VLOOKUP($A50,平水期!$A:$N,4,0)</f>
        <v>0</v>
      </c>
      <c r="AJ50">
        <f>VLOOKUP($A50,平水期!$A:$N,5,0)</f>
        <v>2</v>
      </c>
      <c r="AK50">
        <f>VLOOKUP($A50,平水期!$A:$N,6,0)</f>
        <v>1</v>
      </c>
      <c r="AL50">
        <f>VLOOKUP($A50,平水期!$A:$N,7,0)</f>
        <v>0</v>
      </c>
      <c r="AM50">
        <f>VLOOKUP($A50,平水期!$A:$N,8,0)</f>
        <v>2</v>
      </c>
      <c r="AN50">
        <f>VLOOKUP($A50,平水期!$A:$N,9,0)</f>
        <v>0</v>
      </c>
      <c r="AO50">
        <f>VLOOKUP($A50,平水期!$A:$N,10,0)</f>
        <v>2</v>
      </c>
      <c r="AP50">
        <f>VLOOKUP($A50,平水期!$A:$N,11,0)</f>
        <v>0</v>
      </c>
      <c r="AQ50">
        <f>VLOOKUP($A50,平水期!$A:$N,12,0)</f>
        <v>0</v>
      </c>
      <c r="AR50">
        <f>VLOOKUP($A50,平水期!$A:$N,13,0)</f>
        <v>0</v>
      </c>
      <c r="AS50">
        <f>VLOOKUP($A50,平水期!$A:$N,14,0)</f>
        <v>0</v>
      </c>
    </row>
    <row r="51" spans="1:45">
      <c r="A51" t="s">
        <v>67</v>
      </c>
      <c r="H51">
        <f t="shared" si="9"/>
        <v>0.5</v>
      </c>
      <c r="I51">
        <f t="shared" si="10"/>
        <v>0.666666666666667</v>
      </c>
      <c r="J51">
        <f t="shared" si="11"/>
        <v>0</v>
      </c>
      <c r="T51" t="e">
        <f>VLOOKUP(A51,枯水期!A:N,2,0)</f>
        <v>#N/A</v>
      </c>
      <c r="U51" t="e">
        <f>VLOOKUP(A51,枯水期!$A:$N,3,0)</f>
        <v>#N/A</v>
      </c>
      <c r="V51" t="e">
        <f>VLOOKUP(A51,枯水期!$A:$N,4,0)</f>
        <v>#N/A</v>
      </c>
      <c r="W51" t="e">
        <f>VLOOKUP(A51,枯水期!$A:$N,5,0)</f>
        <v>#N/A</v>
      </c>
      <c r="X51" t="e">
        <f>VLOOKUP(A51,枯水期!$A:$N,6,0)</f>
        <v>#N/A</v>
      </c>
      <c r="Y51" t="e">
        <f>VLOOKUP(A51,枯水期!$A:$N,7,0)</f>
        <v>#N/A</v>
      </c>
      <c r="Z51" t="e">
        <f>VLOOKUP(A51,枯水期!$A:$N,8,0)</f>
        <v>#N/A</v>
      </c>
      <c r="AA51" t="e">
        <f>VLOOKUP(A51,枯水期!$A:$N,9,0)</f>
        <v>#N/A</v>
      </c>
      <c r="AB51" t="e">
        <f>VLOOKUP(A51,枯水期!$A:$N,10,0)</f>
        <v>#N/A</v>
      </c>
      <c r="AC51" t="e">
        <f>VLOOKUP(A51,枯水期!$A:$N,11,0)</f>
        <v>#N/A</v>
      </c>
      <c r="AD51" t="e">
        <f>VLOOKUP(A51,枯水期!$A:$N,12,0)</f>
        <v>#N/A</v>
      </c>
      <c r="AE51" t="e">
        <f>VLOOKUP(A51,枯水期!$A:$N,13,0)</f>
        <v>#N/A</v>
      </c>
      <c r="AF51" t="e">
        <f>VLOOKUP(A51,枯水期!$A:$N,14,0)</f>
        <v>#N/A</v>
      </c>
      <c r="AG51">
        <f>VLOOKUP($A51,平水期!$A:$N,2,0)</f>
        <v>0</v>
      </c>
      <c r="AH51">
        <f>VLOOKUP($A51,平水期!$A:$N,3,0)</f>
        <v>0</v>
      </c>
      <c r="AI51">
        <f>VLOOKUP($A51,平水期!$A:$N,4,0)</f>
        <v>0</v>
      </c>
      <c r="AJ51">
        <f>VLOOKUP($A51,平水期!$A:$N,5,0)</f>
        <v>3</v>
      </c>
      <c r="AK51">
        <f>VLOOKUP($A51,平水期!$A:$N,6,0)</f>
        <v>0</v>
      </c>
      <c r="AL51">
        <f>VLOOKUP($A51,平水期!$A:$N,7,0)</f>
        <v>0</v>
      </c>
      <c r="AM51">
        <f>VLOOKUP($A51,平水期!$A:$N,8,0)</f>
        <v>0</v>
      </c>
      <c r="AN51">
        <f>VLOOKUP($A51,平水期!$A:$N,9,0)</f>
        <v>0</v>
      </c>
      <c r="AO51">
        <f>VLOOKUP($A51,平水期!$A:$N,10,0)</f>
        <v>2</v>
      </c>
      <c r="AP51">
        <f>VLOOKUP($A51,平水期!$A:$N,11,0)</f>
        <v>0</v>
      </c>
      <c r="AQ51">
        <f>VLOOKUP($A51,平水期!$A:$N,12,0)</f>
        <v>0</v>
      </c>
      <c r="AR51">
        <f>VLOOKUP($A51,平水期!$A:$N,13,0)</f>
        <v>0</v>
      </c>
      <c r="AS51">
        <f>VLOOKUP($A51,平水期!$A:$N,14,0)</f>
        <v>0</v>
      </c>
    </row>
    <row r="52" spans="1:45">
      <c r="A52" t="s">
        <v>68</v>
      </c>
      <c r="H52">
        <f t="shared" si="9"/>
        <v>0.5</v>
      </c>
      <c r="I52">
        <f t="shared" si="10"/>
        <v>0.333333333333333</v>
      </c>
      <c r="J52">
        <f t="shared" si="11"/>
        <v>0</v>
      </c>
      <c r="T52" t="e">
        <f>VLOOKUP(A52,枯水期!A:N,2,0)</f>
        <v>#N/A</v>
      </c>
      <c r="U52" t="e">
        <f>VLOOKUP(A52,枯水期!$A:$N,3,0)</f>
        <v>#N/A</v>
      </c>
      <c r="V52" t="e">
        <f>VLOOKUP(A52,枯水期!$A:$N,4,0)</f>
        <v>#N/A</v>
      </c>
      <c r="W52" t="e">
        <f>VLOOKUP(A52,枯水期!$A:$N,5,0)</f>
        <v>#N/A</v>
      </c>
      <c r="X52" t="e">
        <f>VLOOKUP(A52,枯水期!$A:$N,6,0)</f>
        <v>#N/A</v>
      </c>
      <c r="Y52" t="e">
        <f>VLOOKUP(A52,枯水期!$A:$N,7,0)</f>
        <v>#N/A</v>
      </c>
      <c r="Z52" t="e">
        <f>VLOOKUP(A52,枯水期!$A:$N,8,0)</f>
        <v>#N/A</v>
      </c>
      <c r="AA52" t="e">
        <f>VLOOKUP(A52,枯水期!$A:$N,9,0)</f>
        <v>#N/A</v>
      </c>
      <c r="AB52" t="e">
        <f>VLOOKUP(A52,枯水期!$A:$N,10,0)</f>
        <v>#N/A</v>
      </c>
      <c r="AC52" t="e">
        <f>VLOOKUP(A52,枯水期!$A:$N,11,0)</f>
        <v>#N/A</v>
      </c>
      <c r="AD52" t="e">
        <f>VLOOKUP(A52,枯水期!$A:$N,12,0)</f>
        <v>#N/A</v>
      </c>
      <c r="AE52" t="e">
        <f>VLOOKUP(A52,枯水期!$A:$N,13,0)</f>
        <v>#N/A</v>
      </c>
      <c r="AF52" t="e">
        <f>VLOOKUP(A52,枯水期!$A:$N,14,0)</f>
        <v>#N/A</v>
      </c>
      <c r="AG52">
        <f>VLOOKUP($A52,平水期!$A:$N,2,0)</f>
        <v>0</v>
      </c>
      <c r="AH52">
        <f>VLOOKUP($A52,平水期!$A:$N,3,0)</f>
        <v>0</v>
      </c>
      <c r="AI52">
        <f>VLOOKUP($A52,平水期!$A:$N,4,0)</f>
        <v>3</v>
      </c>
      <c r="AJ52">
        <f>VLOOKUP($A52,平水期!$A:$N,5,0)</f>
        <v>0</v>
      </c>
      <c r="AK52">
        <f>VLOOKUP($A52,平水期!$A:$N,6,0)</f>
        <v>0</v>
      </c>
      <c r="AL52">
        <f>VLOOKUP($A52,平水期!$A:$N,7,0)</f>
        <v>0</v>
      </c>
      <c r="AM52">
        <f>VLOOKUP($A52,平水期!$A:$N,8,0)</f>
        <v>0</v>
      </c>
      <c r="AN52">
        <f>VLOOKUP($A52,平水期!$A:$N,9,0)</f>
        <v>1</v>
      </c>
      <c r="AO52">
        <f>VLOOKUP($A52,平水期!$A:$N,10,0)</f>
        <v>0</v>
      </c>
      <c r="AP52">
        <f>VLOOKUP($A52,平水期!$A:$N,11,0)</f>
        <v>0</v>
      </c>
      <c r="AQ52">
        <f>VLOOKUP($A52,平水期!$A:$N,12,0)</f>
        <v>0</v>
      </c>
      <c r="AR52">
        <f>VLOOKUP($A52,平水期!$A:$N,13,0)</f>
        <v>0</v>
      </c>
      <c r="AS52">
        <f>VLOOKUP($A52,平水期!$A:$N,14,0)</f>
        <v>0</v>
      </c>
    </row>
    <row r="53" spans="1:45">
      <c r="A53" t="s">
        <v>69</v>
      </c>
      <c r="H53">
        <f t="shared" si="9"/>
        <v>0.5</v>
      </c>
      <c r="I53">
        <f t="shared" si="10"/>
        <v>0</v>
      </c>
      <c r="J53">
        <f t="shared" si="11"/>
        <v>0</v>
      </c>
      <c r="T53" t="e">
        <f>VLOOKUP(A53,枯水期!A:N,2,0)</f>
        <v>#N/A</v>
      </c>
      <c r="U53" t="e">
        <f>VLOOKUP(A53,枯水期!$A:$N,3,0)</f>
        <v>#N/A</v>
      </c>
      <c r="V53" t="e">
        <f>VLOOKUP(A53,枯水期!$A:$N,4,0)</f>
        <v>#N/A</v>
      </c>
      <c r="W53" t="e">
        <f>VLOOKUP(A53,枯水期!$A:$N,5,0)</f>
        <v>#N/A</v>
      </c>
      <c r="X53" t="e">
        <f>VLOOKUP(A53,枯水期!$A:$N,6,0)</f>
        <v>#N/A</v>
      </c>
      <c r="Y53" t="e">
        <f>VLOOKUP(A53,枯水期!$A:$N,7,0)</f>
        <v>#N/A</v>
      </c>
      <c r="Z53" t="e">
        <f>VLOOKUP(A53,枯水期!$A:$N,8,0)</f>
        <v>#N/A</v>
      </c>
      <c r="AA53" t="e">
        <f>VLOOKUP(A53,枯水期!$A:$N,9,0)</f>
        <v>#N/A</v>
      </c>
      <c r="AB53" t="e">
        <f>VLOOKUP(A53,枯水期!$A:$N,10,0)</f>
        <v>#N/A</v>
      </c>
      <c r="AC53" t="e">
        <f>VLOOKUP(A53,枯水期!$A:$N,11,0)</f>
        <v>#N/A</v>
      </c>
      <c r="AD53" t="e">
        <f>VLOOKUP(A53,枯水期!$A:$N,12,0)</f>
        <v>#N/A</v>
      </c>
      <c r="AE53" t="e">
        <f>VLOOKUP(A53,枯水期!$A:$N,13,0)</f>
        <v>#N/A</v>
      </c>
      <c r="AF53" t="e">
        <f>VLOOKUP(A53,枯水期!$A:$N,14,0)</f>
        <v>#N/A</v>
      </c>
      <c r="AG53">
        <f>VLOOKUP($A53,平水期!$A:$N,2,0)</f>
        <v>2</v>
      </c>
      <c r="AH53">
        <f>VLOOKUP($A53,平水期!$A:$N,3,0)</f>
        <v>0</v>
      </c>
      <c r="AI53">
        <f>VLOOKUP($A53,平水期!$A:$N,4,0)</f>
        <v>0</v>
      </c>
      <c r="AJ53">
        <f>VLOOKUP($A53,平水期!$A:$N,5,0)</f>
        <v>1</v>
      </c>
      <c r="AK53">
        <f>VLOOKUP($A53,平水期!$A:$N,6,0)</f>
        <v>0</v>
      </c>
      <c r="AL53">
        <f>VLOOKUP($A53,平水期!$A:$N,7,0)</f>
        <v>0</v>
      </c>
      <c r="AM53">
        <f>VLOOKUP($A53,平水期!$A:$N,8,0)</f>
        <v>0</v>
      </c>
      <c r="AN53">
        <f>VLOOKUP($A53,平水期!$A:$N,9,0)</f>
        <v>0</v>
      </c>
      <c r="AO53">
        <f>VLOOKUP($A53,平水期!$A:$N,10,0)</f>
        <v>0</v>
      </c>
      <c r="AP53">
        <f>VLOOKUP($A53,平水期!$A:$N,11,0)</f>
        <v>0</v>
      </c>
      <c r="AQ53">
        <f>VLOOKUP($A53,平水期!$A:$N,12,0)</f>
        <v>0</v>
      </c>
      <c r="AR53">
        <f>VLOOKUP($A53,平水期!$A:$N,13,0)</f>
        <v>0</v>
      </c>
      <c r="AS53">
        <f>VLOOKUP($A53,平水期!$A:$N,14,0)</f>
        <v>0</v>
      </c>
    </row>
    <row r="54" spans="1:45">
      <c r="A54" t="s">
        <v>70</v>
      </c>
      <c r="H54">
        <f t="shared" si="9"/>
        <v>0.333333333333333</v>
      </c>
      <c r="I54">
        <f t="shared" si="10"/>
        <v>0.333333333333333</v>
      </c>
      <c r="J54">
        <f t="shared" si="11"/>
        <v>0</v>
      </c>
      <c r="T54" t="e">
        <f>VLOOKUP(A54,枯水期!A:N,2,0)</f>
        <v>#N/A</v>
      </c>
      <c r="U54" t="e">
        <f>VLOOKUP(A54,枯水期!$A:$N,3,0)</f>
        <v>#N/A</v>
      </c>
      <c r="V54" t="e">
        <f>VLOOKUP(A54,枯水期!$A:$N,4,0)</f>
        <v>#N/A</v>
      </c>
      <c r="W54" t="e">
        <f>VLOOKUP(A54,枯水期!$A:$N,5,0)</f>
        <v>#N/A</v>
      </c>
      <c r="X54" t="e">
        <f>VLOOKUP(A54,枯水期!$A:$N,6,0)</f>
        <v>#N/A</v>
      </c>
      <c r="Y54" t="e">
        <f>VLOOKUP(A54,枯水期!$A:$N,7,0)</f>
        <v>#N/A</v>
      </c>
      <c r="Z54" t="e">
        <f>VLOOKUP(A54,枯水期!$A:$N,8,0)</f>
        <v>#N/A</v>
      </c>
      <c r="AA54" t="e">
        <f>VLOOKUP(A54,枯水期!$A:$N,9,0)</f>
        <v>#N/A</v>
      </c>
      <c r="AB54" t="e">
        <f>VLOOKUP(A54,枯水期!$A:$N,10,0)</f>
        <v>#N/A</v>
      </c>
      <c r="AC54" t="e">
        <f>VLOOKUP(A54,枯水期!$A:$N,11,0)</f>
        <v>#N/A</v>
      </c>
      <c r="AD54" t="e">
        <f>VLOOKUP(A54,枯水期!$A:$N,12,0)</f>
        <v>#N/A</v>
      </c>
      <c r="AE54" t="e">
        <f>VLOOKUP(A54,枯水期!$A:$N,13,0)</f>
        <v>#N/A</v>
      </c>
      <c r="AF54" t="e">
        <f>VLOOKUP(A54,枯水期!$A:$N,14,0)</f>
        <v>#N/A</v>
      </c>
      <c r="AG54">
        <f>VLOOKUP($A54,平水期!$A:$N,2,0)</f>
        <v>0</v>
      </c>
      <c r="AH54">
        <f>VLOOKUP($A54,平水期!$A:$N,3,0)</f>
        <v>0</v>
      </c>
      <c r="AI54">
        <f>VLOOKUP($A54,平水期!$A:$N,4,0)</f>
        <v>0</v>
      </c>
      <c r="AJ54">
        <f>VLOOKUP($A54,平水期!$A:$N,5,0)</f>
        <v>0</v>
      </c>
      <c r="AK54">
        <f>VLOOKUP($A54,平水期!$A:$N,6,0)</f>
        <v>2</v>
      </c>
      <c r="AL54">
        <f>VLOOKUP($A54,平水期!$A:$N,7,0)</f>
        <v>0</v>
      </c>
      <c r="AM54">
        <f>VLOOKUP($A54,平水期!$A:$N,8,0)</f>
        <v>0</v>
      </c>
      <c r="AN54">
        <f>VLOOKUP($A54,平水期!$A:$N,9,0)</f>
        <v>0</v>
      </c>
      <c r="AO54">
        <f>VLOOKUP($A54,平水期!$A:$N,10,0)</f>
        <v>1</v>
      </c>
      <c r="AP54">
        <f>VLOOKUP($A54,平水期!$A:$N,11,0)</f>
        <v>0</v>
      </c>
      <c r="AQ54">
        <f>VLOOKUP($A54,平水期!$A:$N,12,0)</f>
        <v>0</v>
      </c>
      <c r="AR54">
        <f>VLOOKUP($A54,平水期!$A:$N,13,0)</f>
        <v>0</v>
      </c>
      <c r="AS54">
        <f>VLOOKUP($A54,平水期!$A:$N,14,0)</f>
        <v>0</v>
      </c>
    </row>
    <row r="55" spans="1:45">
      <c r="A55" t="s">
        <v>71</v>
      </c>
      <c r="H55">
        <f t="shared" si="9"/>
        <v>0</v>
      </c>
      <c r="I55">
        <f t="shared" si="10"/>
        <v>0</v>
      </c>
      <c r="J55">
        <f t="shared" si="11"/>
        <v>0.5</v>
      </c>
      <c r="T55" t="e">
        <f>VLOOKUP(A55,枯水期!A:N,2,0)</f>
        <v>#N/A</v>
      </c>
      <c r="U55" t="e">
        <f>VLOOKUP(A55,枯水期!$A:$N,3,0)</f>
        <v>#N/A</v>
      </c>
      <c r="V55" t="e">
        <f>VLOOKUP(A55,枯水期!$A:$N,4,0)</f>
        <v>#N/A</v>
      </c>
      <c r="W55" t="e">
        <f>VLOOKUP(A55,枯水期!$A:$N,5,0)</f>
        <v>#N/A</v>
      </c>
      <c r="X55" t="e">
        <f>VLOOKUP(A55,枯水期!$A:$N,6,0)</f>
        <v>#N/A</v>
      </c>
      <c r="Y55" t="e">
        <f>VLOOKUP(A55,枯水期!$A:$N,7,0)</f>
        <v>#N/A</v>
      </c>
      <c r="Z55" t="e">
        <f>VLOOKUP(A55,枯水期!$A:$N,8,0)</f>
        <v>#N/A</v>
      </c>
      <c r="AA55" t="e">
        <f>VLOOKUP(A55,枯水期!$A:$N,9,0)</f>
        <v>#N/A</v>
      </c>
      <c r="AB55" t="e">
        <f>VLOOKUP(A55,枯水期!$A:$N,10,0)</f>
        <v>#N/A</v>
      </c>
      <c r="AC55" t="e">
        <f>VLOOKUP(A55,枯水期!$A:$N,11,0)</f>
        <v>#N/A</v>
      </c>
      <c r="AD55" t="e">
        <f>VLOOKUP(A55,枯水期!$A:$N,12,0)</f>
        <v>#N/A</v>
      </c>
      <c r="AE55" t="e">
        <f>VLOOKUP(A55,枯水期!$A:$N,13,0)</f>
        <v>#N/A</v>
      </c>
      <c r="AF55" t="e">
        <f>VLOOKUP(A55,枯水期!$A:$N,14,0)</f>
        <v>#N/A</v>
      </c>
      <c r="AG55">
        <f>VLOOKUP($A55,平水期!$A:$N,2,0)</f>
        <v>0</v>
      </c>
      <c r="AH55">
        <f>VLOOKUP($A55,平水期!$A:$N,3,0)</f>
        <v>0</v>
      </c>
      <c r="AI55">
        <f>VLOOKUP($A55,平水期!$A:$N,4,0)</f>
        <v>0</v>
      </c>
      <c r="AJ55">
        <f>VLOOKUP($A55,平水期!$A:$N,5,0)</f>
        <v>0</v>
      </c>
      <c r="AK55">
        <f>VLOOKUP($A55,平水期!$A:$N,6,0)</f>
        <v>0</v>
      </c>
      <c r="AL55">
        <f>VLOOKUP($A55,平水期!$A:$N,7,0)</f>
        <v>0</v>
      </c>
      <c r="AM55">
        <f>VLOOKUP($A55,平水期!$A:$N,8,0)</f>
        <v>0</v>
      </c>
      <c r="AN55">
        <f>VLOOKUP($A55,平水期!$A:$N,9,0)</f>
        <v>0</v>
      </c>
      <c r="AO55">
        <f>VLOOKUP($A55,平水期!$A:$N,10,0)</f>
        <v>0</v>
      </c>
      <c r="AP55">
        <f>VLOOKUP($A55,平水期!$A:$N,11,0)</f>
        <v>0</v>
      </c>
      <c r="AQ55">
        <f>VLOOKUP($A55,平水期!$A:$N,12,0)</f>
        <v>0</v>
      </c>
      <c r="AR55">
        <f>VLOOKUP($A55,平水期!$A:$N,13,0)</f>
        <v>0</v>
      </c>
      <c r="AS55">
        <f>VLOOKUP($A55,平水期!$A:$N,14,0)</f>
        <v>2</v>
      </c>
    </row>
    <row r="56" spans="1:45">
      <c r="A56" t="s">
        <v>72</v>
      </c>
      <c r="H56">
        <f t="shared" si="9"/>
        <v>0.333333333333333</v>
      </c>
      <c r="I56">
        <f t="shared" si="10"/>
        <v>0</v>
      </c>
      <c r="J56">
        <f t="shared" si="11"/>
        <v>0</v>
      </c>
      <c r="T56" t="e">
        <f>VLOOKUP(A56,枯水期!A:N,2,0)</f>
        <v>#N/A</v>
      </c>
      <c r="U56" t="e">
        <f>VLOOKUP(A56,枯水期!$A:$N,3,0)</f>
        <v>#N/A</v>
      </c>
      <c r="V56" t="e">
        <f>VLOOKUP(A56,枯水期!$A:$N,4,0)</f>
        <v>#N/A</v>
      </c>
      <c r="W56" t="e">
        <f>VLOOKUP(A56,枯水期!$A:$N,5,0)</f>
        <v>#N/A</v>
      </c>
      <c r="X56" t="e">
        <f>VLOOKUP(A56,枯水期!$A:$N,6,0)</f>
        <v>#N/A</v>
      </c>
      <c r="Y56" t="e">
        <f>VLOOKUP(A56,枯水期!$A:$N,7,0)</f>
        <v>#N/A</v>
      </c>
      <c r="Z56" t="e">
        <f>VLOOKUP(A56,枯水期!$A:$N,8,0)</f>
        <v>#N/A</v>
      </c>
      <c r="AA56" t="e">
        <f>VLOOKUP(A56,枯水期!$A:$N,9,0)</f>
        <v>#N/A</v>
      </c>
      <c r="AB56" t="e">
        <f>VLOOKUP(A56,枯水期!$A:$N,10,0)</f>
        <v>#N/A</v>
      </c>
      <c r="AC56" t="e">
        <f>VLOOKUP(A56,枯水期!$A:$N,11,0)</f>
        <v>#N/A</v>
      </c>
      <c r="AD56" t="e">
        <f>VLOOKUP(A56,枯水期!$A:$N,12,0)</f>
        <v>#N/A</v>
      </c>
      <c r="AE56" t="e">
        <f>VLOOKUP(A56,枯水期!$A:$N,13,0)</f>
        <v>#N/A</v>
      </c>
      <c r="AF56" t="e">
        <f>VLOOKUP(A56,枯水期!$A:$N,14,0)</f>
        <v>#N/A</v>
      </c>
      <c r="AG56">
        <f>VLOOKUP($A56,平水期!$A:$N,2,0)</f>
        <v>0</v>
      </c>
      <c r="AH56">
        <f>VLOOKUP($A56,平水期!$A:$N,3,0)</f>
        <v>0</v>
      </c>
      <c r="AI56">
        <f>VLOOKUP($A56,平水期!$A:$N,4,0)</f>
        <v>0</v>
      </c>
      <c r="AJ56">
        <f>VLOOKUP($A56,平水期!$A:$N,5,0)</f>
        <v>0</v>
      </c>
      <c r="AK56">
        <f>VLOOKUP($A56,平水期!$A:$N,6,0)</f>
        <v>1</v>
      </c>
      <c r="AL56">
        <f>VLOOKUP($A56,平水期!$A:$N,7,0)</f>
        <v>1</v>
      </c>
      <c r="AM56">
        <f>VLOOKUP($A56,平水期!$A:$N,8,0)</f>
        <v>0</v>
      </c>
      <c r="AN56">
        <f>VLOOKUP($A56,平水期!$A:$N,9,0)</f>
        <v>0</v>
      </c>
      <c r="AO56">
        <f>VLOOKUP($A56,平水期!$A:$N,10,0)</f>
        <v>0</v>
      </c>
      <c r="AP56">
        <f>VLOOKUP($A56,平水期!$A:$N,11,0)</f>
        <v>0</v>
      </c>
      <c r="AQ56">
        <f>VLOOKUP($A56,平水期!$A:$N,12,0)</f>
        <v>0</v>
      </c>
      <c r="AR56">
        <f>VLOOKUP($A56,平水期!$A:$N,13,0)</f>
        <v>0</v>
      </c>
      <c r="AS56">
        <f>VLOOKUP($A56,平水期!$A:$N,14,0)</f>
        <v>0</v>
      </c>
    </row>
    <row r="57" spans="1:45">
      <c r="A57" t="s">
        <v>73</v>
      </c>
      <c r="H57">
        <f t="shared" si="9"/>
        <v>0</v>
      </c>
      <c r="I57">
        <f t="shared" si="10"/>
        <v>0.333333333333333</v>
      </c>
      <c r="J57">
        <f t="shared" si="11"/>
        <v>0</v>
      </c>
      <c r="T57" t="e">
        <f>VLOOKUP(A57,枯水期!A:N,2,0)</f>
        <v>#N/A</v>
      </c>
      <c r="U57" t="e">
        <f>VLOOKUP(A57,枯水期!$A:$N,3,0)</f>
        <v>#N/A</v>
      </c>
      <c r="V57" t="e">
        <f>VLOOKUP(A57,枯水期!$A:$N,4,0)</f>
        <v>#N/A</v>
      </c>
      <c r="W57" t="e">
        <f>VLOOKUP(A57,枯水期!$A:$N,5,0)</f>
        <v>#N/A</v>
      </c>
      <c r="X57" t="e">
        <f>VLOOKUP(A57,枯水期!$A:$N,6,0)</f>
        <v>#N/A</v>
      </c>
      <c r="Y57" t="e">
        <f>VLOOKUP(A57,枯水期!$A:$N,7,0)</f>
        <v>#N/A</v>
      </c>
      <c r="Z57" t="e">
        <f>VLOOKUP(A57,枯水期!$A:$N,8,0)</f>
        <v>#N/A</v>
      </c>
      <c r="AA57" t="e">
        <f>VLOOKUP(A57,枯水期!$A:$N,9,0)</f>
        <v>#N/A</v>
      </c>
      <c r="AB57" t="e">
        <f>VLOOKUP(A57,枯水期!$A:$N,10,0)</f>
        <v>#N/A</v>
      </c>
      <c r="AC57" t="e">
        <f>VLOOKUP(A57,枯水期!$A:$N,11,0)</f>
        <v>#N/A</v>
      </c>
      <c r="AD57" t="e">
        <f>VLOOKUP(A57,枯水期!$A:$N,12,0)</f>
        <v>#N/A</v>
      </c>
      <c r="AE57" t="e">
        <f>VLOOKUP(A57,枯水期!$A:$N,13,0)</f>
        <v>#N/A</v>
      </c>
      <c r="AF57" t="e">
        <f>VLOOKUP(A57,枯水期!$A:$N,14,0)</f>
        <v>#N/A</v>
      </c>
      <c r="AG57">
        <f>VLOOKUP($A57,平水期!$A:$N,2,0)</f>
        <v>0</v>
      </c>
      <c r="AH57">
        <f>VLOOKUP($A57,平水期!$A:$N,3,0)</f>
        <v>0</v>
      </c>
      <c r="AI57">
        <f>VLOOKUP($A57,平水期!$A:$N,4,0)</f>
        <v>0</v>
      </c>
      <c r="AJ57">
        <f>VLOOKUP($A57,平水期!$A:$N,5,0)</f>
        <v>0</v>
      </c>
      <c r="AK57">
        <f>VLOOKUP($A57,平水期!$A:$N,6,0)</f>
        <v>0</v>
      </c>
      <c r="AL57">
        <f>VLOOKUP($A57,平水期!$A:$N,7,0)</f>
        <v>0</v>
      </c>
      <c r="AM57">
        <f>VLOOKUP($A57,平水期!$A:$N,8,0)</f>
        <v>0</v>
      </c>
      <c r="AN57">
        <f>VLOOKUP($A57,平水期!$A:$N,9,0)</f>
        <v>0</v>
      </c>
      <c r="AO57">
        <f>VLOOKUP($A57,平水期!$A:$N,10,0)</f>
        <v>1</v>
      </c>
      <c r="AP57">
        <f>VLOOKUP($A57,平水期!$A:$N,11,0)</f>
        <v>0</v>
      </c>
      <c r="AQ57">
        <f>VLOOKUP($A57,平水期!$A:$N,12,0)</f>
        <v>0</v>
      </c>
      <c r="AR57">
        <f>VLOOKUP($A57,平水期!$A:$N,13,0)</f>
        <v>0</v>
      </c>
      <c r="AS57">
        <f>VLOOKUP($A57,平水期!$A:$N,14,0)</f>
        <v>0</v>
      </c>
    </row>
    <row r="58" spans="1:45">
      <c r="A58" t="s">
        <v>74</v>
      </c>
      <c r="H58">
        <f t="shared" si="9"/>
        <v>0</v>
      </c>
      <c r="I58">
        <f t="shared" si="10"/>
        <v>0.333333333333333</v>
      </c>
      <c r="J58">
        <f t="shared" si="11"/>
        <v>0</v>
      </c>
      <c r="T58" t="e">
        <f>VLOOKUP(A58,枯水期!A:N,2,0)</f>
        <v>#N/A</v>
      </c>
      <c r="U58" t="e">
        <f>VLOOKUP(A58,枯水期!$A:$N,3,0)</f>
        <v>#N/A</v>
      </c>
      <c r="V58" t="e">
        <f>VLOOKUP(A58,枯水期!$A:$N,4,0)</f>
        <v>#N/A</v>
      </c>
      <c r="W58" t="e">
        <f>VLOOKUP(A58,枯水期!$A:$N,5,0)</f>
        <v>#N/A</v>
      </c>
      <c r="X58" t="e">
        <f>VLOOKUP(A58,枯水期!$A:$N,6,0)</f>
        <v>#N/A</v>
      </c>
      <c r="Y58" t="e">
        <f>VLOOKUP(A58,枯水期!$A:$N,7,0)</f>
        <v>#N/A</v>
      </c>
      <c r="Z58" t="e">
        <f>VLOOKUP(A58,枯水期!$A:$N,8,0)</f>
        <v>#N/A</v>
      </c>
      <c r="AA58" t="e">
        <f>VLOOKUP(A58,枯水期!$A:$N,9,0)</f>
        <v>#N/A</v>
      </c>
      <c r="AB58" t="e">
        <f>VLOOKUP(A58,枯水期!$A:$N,10,0)</f>
        <v>#N/A</v>
      </c>
      <c r="AC58" t="e">
        <f>VLOOKUP(A58,枯水期!$A:$N,11,0)</f>
        <v>#N/A</v>
      </c>
      <c r="AD58" t="e">
        <f>VLOOKUP(A58,枯水期!$A:$N,12,0)</f>
        <v>#N/A</v>
      </c>
      <c r="AE58" t="e">
        <f>VLOOKUP(A58,枯水期!$A:$N,13,0)</f>
        <v>#N/A</v>
      </c>
      <c r="AF58" t="e">
        <f>VLOOKUP(A58,枯水期!$A:$N,14,0)</f>
        <v>#N/A</v>
      </c>
      <c r="AG58">
        <f>VLOOKUP($A58,平水期!$A:$N,2,0)</f>
        <v>0</v>
      </c>
      <c r="AH58">
        <f>VLOOKUP($A58,平水期!$A:$N,3,0)</f>
        <v>0</v>
      </c>
      <c r="AI58">
        <f>VLOOKUP($A58,平水期!$A:$N,4,0)</f>
        <v>0</v>
      </c>
      <c r="AJ58">
        <f>VLOOKUP($A58,平水期!$A:$N,5,0)</f>
        <v>0</v>
      </c>
      <c r="AK58">
        <f>VLOOKUP($A58,平水期!$A:$N,6,0)</f>
        <v>0</v>
      </c>
      <c r="AL58">
        <f>VLOOKUP($A58,平水期!$A:$N,7,0)</f>
        <v>0</v>
      </c>
      <c r="AM58">
        <f>VLOOKUP($A58,平水期!$A:$N,8,0)</f>
        <v>0</v>
      </c>
      <c r="AN58">
        <f>VLOOKUP($A58,平水期!$A:$N,9,0)</f>
        <v>0</v>
      </c>
      <c r="AO58">
        <f>VLOOKUP($A58,平水期!$A:$N,10,0)</f>
        <v>1</v>
      </c>
      <c r="AP58">
        <f>VLOOKUP($A58,平水期!$A:$N,11,0)</f>
        <v>0</v>
      </c>
      <c r="AQ58">
        <f>VLOOKUP($A58,平水期!$A:$N,12,0)</f>
        <v>0</v>
      </c>
      <c r="AR58">
        <f>VLOOKUP($A58,平水期!$A:$N,13,0)</f>
        <v>0</v>
      </c>
      <c r="AS58">
        <f>VLOOKUP($A58,平水期!$A:$N,14,0)</f>
        <v>0</v>
      </c>
    </row>
    <row r="59" spans="1:45">
      <c r="A59" t="s">
        <v>75</v>
      </c>
      <c r="H59">
        <f t="shared" si="9"/>
        <v>0.166666666666667</v>
      </c>
      <c r="I59">
        <f t="shared" si="10"/>
        <v>0</v>
      </c>
      <c r="J59">
        <f t="shared" si="11"/>
        <v>0</v>
      </c>
      <c r="T59" t="e">
        <f>VLOOKUP(A59,枯水期!A:N,2,0)</f>
        <v>#N/A</v>
      </c>
      <c r="U59" t="e">
        <f>VLOOKUP(A59,枯水期!$A:$N,3,0)</f>
        <v>#N/A</v>
      </c>
      <c r="V59" t="e">
        <f>VLOOKUP(A59,枯水期!$A:$N,4,0)</f>
        <v>#N/A</v>
      </c>
      <c r="W59" t="e">
        <f>VLOOKUP(A59,枯水期!$A:$N,5,0)</f>
        <v>#N/A</v>
      </c>
      <c r="X59" t="e">
        <f>VLOOKUP(A59,枯水期!$A:$N,6,0)</f>
        <v>#N/A</v>
      </c>
      <c r="Y59" t="e">
        <f>VLOOKUP(A59,枯水期!$A:$N,7,0)</f>
        <v>#N/A</v>
      </c>
      <c r="Z59" t="e">
        <f>VLOOKUP(A59,枯水期!$A:$N,8,0)</f>
        <v>#N/A</v>
      </c>
      <c r="AA59" t="e">
        <f>VLOOKUP(A59,枯水期!$A:$N,9,0)</f>
        <v>#N/A</v>
      </c>
      <c r="AB59" t="e">
        <f>VLOOKUP(A59,枯水期!$A:$N,10,0)</f>
        <v>#N/A</v>
      </c>
      <c r="AC59" t="e">
        <f>VLOOKUP(A59,枯水期!$A:$N,11,0)</f>
        <v>#N/A</v>
      </c>
      <c r="AD59" t="e">
        <f>VLOOKUP(A59,枯水期!$A:$N,12,0)</f>
        <v>#N/A</v>
      </c>
      <c r="AE59" t="e">
        <f>VLOOKUP(A59,枯水期!$A:$N,13,0)</f>
        <v>#N/A</v>
      </c>
      <c r="AF59" t="e">
        <f>VLOOKUP(A59,枯水期!$A:$N,14,0)</f>
        <v>#N/A</v>
      </c>
      <c r="AG59">
        <f>VLOOKUP($A59,平水期!$A:$N,2,0)</f>
        <v>1</v>
      </c>
      <c r="AH59">
        <f>VLOOKUP($A59,平水期!$A:$N,3,0)</f>
        <v>0</v>
      </c>
      <c r="AI59">
        <f>VLOOKUP($A59,平水期!$A:$N,4,0)</f>
        <v>0</v>
      </c>
      <c r="AJ59">
        <f>VLOOKUP($A59,平水期!$A:$N,5,0)</f>
        <v>0</v>
      </c>
      <c r="AK59">
        <f>VLOOKUP($A59,平水期!$A:$N,6,0)</f>
        <v>0</v>
      </c>
      <c r="AL59">
        <f>VLOOKUP($A59,平水期!$A:$N,7,0)</f>
        <v>0</v>
      </c>
      <c r="AM59">
        <f>VLOOKUP($A59,平水期!$A:$N,8,0)</f>
        <v>0</v>
      </c>
      <c r="AN59">
        <f>VLOOKUP($A59,平水期!$A:$N,9,0)</f>
        <v>0</v>
      </c>
      <c r="AO59">
        <f>VLOOKUP($A59,平水期!$A:$N,10,0)</f>
        <v>0</v>
      </c>
      <c r="AP59">
        <f>VLOOKUP($A59,平水期!$A:$N,11,0)</f>
        <v>0</v>
      </c>
      <c r="AQ59">
        <f>VLOOKUP($A59,平水期!$A:$N,12,0)</f>
        <v>0</v>
      </c>
      <c r="AR59">
        <f>VLOOKUP($A59,平水期!$A:$N,13,0)</f>
        <v>0</v>
      </c>
      <c r="AS59">
        <f>VLOOKUP($A59,平水期!$A:$N,14,0)</f>
        <v>0</v>
      </c>
    </row>
    <row r="60" spans="1:45">
      <c r="A60" t="s">
        <v>76</v>
      </c>
      <c r="H60">
        <f t="shared" si="9"/>
        <v>0</v>
      </c>
      <c r="I60">
        <f t="shared" si="10"/>
        <v>0.333333333333333</v>
      </c>
      <c r="J60">
        <f t="shared" si="11"/>
        <v>0</v>
      </c>
      <c r="T60" t="e">
        <f>VLOOKUP(A60,枯水期!A:N,2,0)</f>
        <v>#N/A</v>
      </c>
      <c r="U60" t="e">
        <f>VLOOKUP(A60,枯水期!$A:$N,3,0)</f>
        <v>#N/A</v>
      </c>
      <c r="V60" t="e">
        <f>VLOOKUP(A60,枯水期!$A:$N,4,0)</f>
        <v>#N/A</v>
      </c>
      <c r="W60" t="e">
        <f>VLOOKUP(A60,枯水期!$A:$N,5,0)</f>
        <v>#N/A</v>
      </c>
      <c r="X60" t="e">
        <f>VLOOKUP(A60,枯水期!$A:$N,6,0)</f>
        <v>#N/A</v>
      </c>
      <c r="Y60" t="e">
        <f>VLOOKUP(A60,枯水期!$A:$N,7,0)</f>
        <v>#N/A</v>
      </c>
      <c r="Z60" t="e">
        <f>VLOOKUP(A60,枯水期!$A:$N,8,0)</f>
        <v>#N/A</v>
      </c>
      <c r="AA60" t="e">
        <f>VLOOKUP(A60,枯水期!$A:$N,9,0)</f>
        <v>#N/A</v>
      </c>
      <c r="AB60" t="e">
        <f>VLOOKUP(A60,枯水期!$A:$N,10,0)</f>
        <v>#N/A</v>
      </c>
      <c r="AC60" t="e">
        <f>VLOOKUP(A60,枯水期!$A:$N,11,0)</f>
        <v>#N/A</v>
      </c>
      <c r="AD60" t="e">
        <f>VLOOKUP(A60,枯水期!$A:$N,12,0)</f>
        <v>#N/A</v>
      </c>
      <c r="AE60" t="e">
        <f>VLOOKUP(A60,枯水期!$A:$N,13,0)</f>
        <v>#N/A</v>
      </c>
      <c r="AF60" t="e">
        <f>VLOOKUP(A60,枯水期!$A:$N,14,0)</f>
        <v>#N/A</v>
      </c>
      <c r="AG60">
        <f>VLOOKUP($A60,平水期!$A:$N,2,0)</f>
        <v>0</v>
      </c>
      <c r="AH60">
        <f>VLOOKUP($A60,平水期!$A:$N,3,0)</f>
        <v>0</v>
      </c>
      <c r="AI60">
        <f>VLOOKUP($A60,平水期!$A:$N,4,0)</f>
        <v>0</v>
      </c>
      <c r="AJ60">
        <f>VLOOKUP($A60,平水期!$A:$N,5,0)</f>
        <v>0</v>
      </c>
      <c r="AK60">
        <f>VLOOKUP($A60,平水期!$A:$N,6,0)</f>
        <v>0</v>
      </c>
      <c r="AL60">
        <f>VLOOKUP($A60,平水期!$A:$N,7,0)</f>
        <v>0</v>
      </c>
      <c r="AM60">
        <f>VLOOKUP($A60,平水期!$A:$N,8,0)</f>
        <v>0</v>
      </c>
      <c r="AN60">
        <f>VLOOKUP($A60,平水期!$A:$N,9,0)</f>
        <v>0</v>
      </c>
      <c r="AO60">
        <f>VLOOKUP($A60,平水期!$A:$N,10,0)</f>
        <v>1</v>
      </c>
      <c r="AP60">
        <f>VLOOKUP($A60,平水期!$A:$N,11,0)</f>
        <v>0</v>
      </c>
      <c r="AQ60">
        <f>VLOOKUP($A60,平水期!$A:$N,12,0)</f>
        <v>0</v>
      </c>
      <c r="AR60">
        <f>VLOOKUP($A60,平水期!$A:$N,13,0)</f>
        <v>0</v>
      </c>
      <c r="AS60">
        <f>VLOOKUP($A60,平水期!$A:$N,14,0)</f>
        <v>0</v>
      </c>
    </row>
    <row r="61" spans="1:45">
      <c r="A61" t="s">
        <v>77</v>
      </c>
      <c r="H61">
        <f t="shared" si="9"/>
        <v>0</v>
      </c>
      <c r="I61">
        <f t="shared" si="10"/>
        <v>0.333333333333333</v>
      </c>
      <c r="J61">
        <f t="shared" si="11"/>
        <v>0</v>
      </c>
      <c r="T61" t="e">
        <f>VLOOKUP(A61,枯水期!A:N,2,0)</f>
        <v>#N/A</v>
      </c>
      <c r="U61" t="e">
        <f>VLOOKUP(A61,枯水期!$A:$N,3,0)</f>
        <v>#N/A</v>
      </c>
      <c r="V61" t="e">
        <f>VLOOKUP(A61,枯水期!$A:$N,4,0)</f>
        <v>#N/A</v>
      </c>
      <c r="W61" t="e">
        <f>VLOOKUP(A61,枯水期!$A:$N,5,0)</f>
        <v>#N/A</v>
      </c>
      <c r="X61" t="e">
        <f>VLOOKUP(A61,枯水期!$A:$N,6,0)</f>
        <v>#N/A</v>
      </c>
      <c r="Y61" t="e">
        <f>VLOOKUP(A61,枯水期!$A:$N,7,0)</f>
        <v>#N/A</v>
      </c>
      <c r="Z61" t="e">
        <f>VLOOKUP(A61,枯水期!$A:$N,8,0)</f>
        <v>#N/A</v>
      </c>
      <c r="AA61" t="e">
        <f>VLOOKUP(A61,枯水期!$A:$N,9,0)</f>
        <v>#N/A</v>
      </c>
      <c r="AB61" t="e">
        <f>VLOOKUP(A61,枯水期!$A:$N,10,0)</f>
        <v>#N/A</v>
      </c>
      <c r="AC61" t="e">
        <f>VLOOKUP(A61,枯水期!$A:$N,11,0)</f>
        <v>#N/A</v>
      </c>
      <c r="AD61" t="e">
        <f>VLOOKUP(A61,枯水期!$A:$N,12,0)</f>
        <v>#N/A</v>
      </c>
      <c r="AE61" t="e">
        <f>VLOOKUP(A61,枯水期!$A:$N,13,0)</f>
        <v>#N/A</v>
      </c>
      <c r="AF61" t="e">
        <f>VLOOKUP(A61,枯水期!$A:$N,14,0)</f>
        <v>#N/A</v>
      </c>
      <c r="AG61">
        <f>VLOOKUP($A61,平水期!$A:$N,2,0)</f>
        <v>0</v>
      </c>
      <c r="AH61">
        <f>VLOOKUP($A61,平水期!$A:$N,3,0)</f>
        <v>0</v>
      </c>
      <c r="AI61">
        <f>VLOOKUP($A61,平水期!$A:$N,4,0)</f>
        <v>0</v>
      </c>
      <c r="AJ61">
        <f>VLOOKUP($A61,平水期!$A:$N,5,0)</f>
        <v>0</v>
      </c>
      <c r="AK61">
        <f>VLOOKUP($A61,平水期!$A:$N,6,0)</f>
        <v>0</v>
      </c>
      <c r="AL61">
        <f>VLOOKUP($A61,平水期!$A:$N,7,0)</f>
        <v>0</v>
      </c>
      <c r="AM61">
        <f>VLOOKUP($A61,平水期!$A:$N,8,0)</f>
        <v>0</v>
      </c>
      <c r="AN61">
        <f>VLOOKUP($A61,平水期!$A:$N,9,0)</f>
        <v>0</v>
      </c>
      <c r="AO61">
        <f>VLOOKUP($A61,平水期!$A:$N,10,0)</f>
        <v>1</v>
      </c>
      <c r="AP61">
        <f>VLOOKUP($A61,平水期!$A:$N,11,0)</f>
        <v>0</v>
      </c>
      <c r="AQ61">
        <f>VLOOKUP($A61,平水期!$A:$N,12,0)</f>
        <v>0</v>
      </c>
      <c r="AR61">
        <f>VLOOKUP($A61,平水期!$A:$N,13,0)</f>
        <v>0</v>
      </c>
      <c r="AS61">
        <f>VLOOKUP($A61,平水期!$A:$N,14,0)</f>
        <v>0</v>
      </c>
    </row>
  </sheetData>
  <mergeCells count="4">
    <mergeCell ref="B1:D1"/>
    <mergeCell ref="E1:G1"/>
    <mergeCell ref="H1:J1"/>
    <mergeCell ref="K1:S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zoomScale="70" zoomScaleNormal="70" workbookViewId="0">
      <pane ySplit="1" topLeftCell="A2" activePane="bottomLeft" state="frozen"/>
      <selection/>
      <selection pane="bottomLeft" activeCell="A1" sqref="A1"/>
    </sheetView>
  </sheetViews>
  <sheetFormatPr defaultColWidth="9" defaultRowHeight="14"/>
  <cols>
    <col min="1" max="1" width="30.8833333333333" customWidth="1"/>
    <col min="10" max="10" width="8.55833333333333" customWidth="1"/>
  </cols>
  <sheetData>
    <row r="1" spans="2:10">
      <c r="B1" s="6" t="s">
        <v>78</v>
      </c>
      <c r="C1" s="6"/>
      <c r="D1" s="6"/>
      <c r="E1" s="6" t="s">
        <v>79</v>
      </c>
      <c r="F1" s="6"/>
      <c r="G1" s="6"/>
      <c r="H1" s="6" t="s">
        <v>80</v>
      </c>
      <c r="I1" s="6"/>
      <c r="J1" s="6"/>
    </row>
    <row r="2" spans="2:10">
      <c r="B2" s="6" t="s">
        <v>81</v>
      </c>
      <c r="C2" s="6" t="s">
        <v>82</v>
      </c>
      <c r="D2" s="6" t="s">
        <v>83</v>
      </c>
      <c r="E2" s="6" t="s">
        <v>81</v>
      </c>
      <c r="F2" s="6" t="s">
        <v>82</v>
      </c>
      <c r="G2" s="6" t="s">
        <v>83</v>
      </c>
      <c r="H2" s="6" t="s">
        <v>81</v>
      </c>
      <c r="I2" s="6" t="s">
        <v>82</v>
      </c>
      <c r="J2" s="6" t="s">
        <v>83</v>
      </c>
    </row>
    <row r="3" spans="1:12">
      <c r="A3" s="7" t="s">
        <v>10</v>
      </c>
      <c r="B3" s="7">
        <v>12041.3333333333</v>
      </c>
      <c r="C3" s="7">
        <v>13838.3333333333</v>
      </c>
      <c r="D3" s="7">
        <v>20613.3333333333</v>
      </c>
      <c r="E3" s="7">
        <v>6140.5</v>
      </c>
      <c r="F3" s="7">
        <v>5904</v>
      </c>
      <c r="G3" s="7">
        <v>8114.75</v>
      </c>
      <c r="H3" s="7">
        <v>7222.66666666667</v>
      </c>
      <c r="I3" s="7">
        <v>8056.66666666667</v>
      </c>
      <c r="J3" s="7">
        <v>10165</v>
      </c>
      <c r="L3">
        <f t="shared" ref="L3:L36" si="0">SUM(B3:J3)</f>
        <v>92096.5833333333</v>
      </c>
    </row>
    <row r="4" spans="1:12">
      <c r="A4" s="7" t="s">
        <v>11</v>
      </c>
      <c r="B4" s="7">
        <v>1.66666666666667</v>
      </c>
      <c r="C4" s="7">
        <v>5394.33333333333</v>
      </c>
      <c r="D4" s="7">
        <v>3111.66666666667</v>
      </c>
      <c r="E4" s="7">
        <v>1.16666666666667</v>
      </c>
      <c r="F4" s="7">
        <v>186.666666666667</v>
      </c>
      <c r="G4" s="7">
        <v>14</v>
      </c>
      <c r="H4" s="7">
        <v>4529.66666666667</v>
      </c>
      <c r="I4" s="7">
        <v>9062</v>
      </c>
      <c r="J4" s="7">
        <v>5888.25</v>
      </c>
      <c r="L4">
        <f t="shared" si="0"/>
        <v>28189.4166666667</v>
      </c>
    </row>
    <row r="5" spans="1:12">
      <c r="A5" s="7" t="s">
        <v>14</v>
      </c>
      <c r="B5" s="7">
        <v>1612.33333333333</v>
      </c>
      <c r="C5" s="7">
        <v>400.666666666667</v>
      </c>
      <c r="D5" s="7">
        <v>395.333333333333</v>
      </c>
      <c r="E5" s="7">
        <v>3089.16666666667</v>
      </c>
      <c r="F5" s="7">
        <v>1447</v>
      </c>
      <c r="G5" s="7">
        <v>5723.75</v>
      </c>
      <c r="H5" s="7">
        <v>1232.66666666667</v>
      </c>
      <c r="I5" s="7">
        <v>909.333333333333</v>
      </c>
      <c r="J5" s="7">
        <v>805</v>
      </c>
      <c r="L5">
        <f t="shared" si="0"/>
        <v>15615.25</v>
      </c>
    </row>
    <row r="6" spans="1:12">
      <c r="A6" s="7" t="s">
        <v>13</v>
      </c>
      <c r="B6" s="7">
        <v>1727.66666666667</v>
      </c>
      <c r="C6" s="7">
        <v>3921</v>
      </c>
      <c r="D6" s="7">
        <v>865.666666666667</v>
      </c>
      <c r="E6" s="7">
        <v>1715</v>
      </c>
      <c r="F6" s="7">
        <v>1889.33333333333</v>
      </c>
      <c r="G6" s="7">
        <v>1183</v>
      </c>
      <c r="H6" s="7">
        <v>1311.66666666667</v>
      </c>
      <c r="I6" s="7">
        <v>1497</v>
      </c>
      <c r="J6" s="7">
        <v>1268.75</v>
      </c>
      <c r="L6">
        <f t="shared" si="0"/>
        <v>15379.0833333333</v>
      </c>
    </row>
    <row r="7" spans="1:12">
      <c r="A7" s="7" t="s">
        <v>12</v>
      </c>
      <c r="B7" s="7">
        <v>5471.66666666667</v>
      </c>
      <c r="C7" s="7">
        <v>1244</v>
      </c>
      <c r="D7" s="7">
        <v>113</v>
      </c>
      <c r="E7" s="7">
        <v>4559.5</v>
      </c>
      <c r="F7" s="7">
        <v>165</v>
      </c>
      <c r="G7" s="7">
        <v>38.5</v>
      </c>
      <c r="H7" s="7">
        <v>3161.16666666667</v>
      </c>
      <c r="I7" s="7">
        <v>50</v>
      </c>
      <c r="J7" s="7">
        <v>134.25</v>
      </c>
      <c r="L7">
        <f t="shared" si="0"/>
        <v>14937.0833333333</v>
      </c>
    </row>
    <row r="8" spans="1:12">
      <c r="A8" s="7" t="s">
        <v>16</v>
      </c>
      <c r="B8" s="7">
        <v>1412.66666666667</v>
      </c>
      <c r="C8" s="7">
        <v>152.666666666667</v>
      </c>
      <c r="D8" s="7">
        <v>1.66666666666667</v>
      </c>
      <c r="E8" s="7">
        <v>231.166666666667</v>
      </c>
      <c r="F8" s="7">
        <v>8958.66666666667</v>
      </c>
      <c r="G8" s="7">
        <v>29</v>
      </c>
      <c r="H8" s="7">
        <v>249.333333333333</v>
      </c>
      <c r="I8" s="7">
        <v>112</v>
      </c>
      <c r="J8" s="7">
        <v>215.5</v>
      </c>
      <c r="L8">
        <f t="shared" si="0"/>
        <v>11362.6666666667</v>
      </c>
    </row>
    <row r="9" spans="1:12">
      <c r="A9" s="7" t="s">
        <v>21</v>
      </c>
      <c r="B9" s="7">
        <v>0</v>
      </c>
      <c r="C9" s="7">
        <v>10</v>
      </c>
      <c r="D9" s="7">
        <v>122.333333333333</v>
      </c>
      <c r="E9" s="7">
        <v>1.33333333333333</v>
      </c>
      <c r="F9" s="7">
        <v>14</v>
      </c>
      <c r="G9" s="7">
        <v>3588.75</v>
      </c>
      <c r="H9" s="7">
        <v>75.1666666666667</v>
      </c>
      <c r="I9" s="7">
        <v>153.666666666667</v>
      </c>
      <c r="J9" s="7">
        <v>1325</v>
      </c>
      <c r="L9">
        <f t="shared" si="0"/>
        <v>5290.25</v>
      </c>
    </row>
    <row r="10" spans="1:12">
      <c r="A10" s="7" t="s">
        <v>15</v>
      </c>
      <c r="B10" s="7">
        <v>1997</v>
      </c>
      <c r="C10" s="7">
        <v>27.6666666666667</v>
      </c>
      <c r="D10" s="7">
        <v>2</v>
      </c>
      <c r="E10" s="7">
        <v>2401.16666666667</v>
      </c>
      <c r="F10" s="7">
        <v>11.6666666666667</v>
      </c>
      <c r="G10" s="7">
        <v>1.25</v>
      </c>
      <c r="H10" s="7">
        <v>813.666666666667</v>
      </c>
      <c r="I10" s="7">
        <v>1.66666666666667</v>
      </c>
      <c r="J10" s="7">
        <v>11.75</v>
      </c>
      <c r="L10">
        <f t="shared" si="0"/>
        <v>5267.83333333333</v>
      </c>
    </row>
    <row r="11" spans="1:12">
      <c r="A11" s="7" t="s">
        <v>17</v>
      </c>
      <c r="B11" s="7">
        <v>267</v>
      </c>
      <c r="C11" s="7">
        <v>47</v>
      </c>
      <c r="D11" s="7">
        <v>0.333333333333333</v>
      </c>
      <c r="E11" s="7">
        <v>40</v>
      </c>
      <c r="F11" s="7">
        <v>0</v>
      </c>
      <c r="G11" s="7">
        <v>0.25</v>
      </c>
      <c r="H11" s="7">
        <v>526.333333333333</v>
      </c>
      <c r="I11" s="7">
        <v>0.666666666666667</v>
      </c>
      <c r="J11" s="7">
        <v>4.75</v>
      </c>
      <c r="L11">
        <f t="shared" si="0"/>
        <v>886.333333333333</v>
      </c>
    </row>
    <row r="12" spans="1:12">
      <c r="A12" s="7" t="s">
        <v>18</v>
      </c>
      <c r="B12" s="7">
        <v>206</v>
      </c>
      <c r="C12" s="7">
        <v>0</v>
      </c>
      <c r="D12" s="7">
        <v>0.333333333333333</v>
      </c>
      <c r="E12" s="7">
        <v>261.166666666667</v>
      </c>
      <c r="F12" s="7">
        <v>0</v>
      </c>
      <c r="G12" s="7">
        <v>16</v>
      </c>
      <c r="H12" s="7">
        <v>359.333333333333</v>
      </c>
      <c r="I12" s="7">
        <v>0.666666666666667</v>
      </c>
      <c r="J12" s="7">
        <v>2.5</v>
      </c>
      <c r="L12">
        <f t="shared" si="0"/>
        <v>846</v>
      </c>
    </row>
    <row r="13" spans="1:12">
      <c r="A13" t="s">
        <v>36</v>
      </c>
      <c r="E13">
        <v>319.5</v>
      </c>
      <c r="F13">
        <v>4</v>
      </c>
      <c r="G13">
        <v>20.75</v>
      </c>
      <c r="H13">
        <v>89.6666666666667</v>
      </c>
      <c r="I13">
        <v>11</v>
      </c>
      <c r="J13">
        <v>3.25</v>
      </c>
      <c r="L13">
        <f t="shared" si="0"/>
        <v>448.166666666667</v>
      </c>
    </row>
    <row r="14" spans="1:12">
      <c r="A14" t="s">
        <v>19</v>
      </c>
      <c r="B14">
        <v>179.666666666667</v>
      </c>
      <c r="C14">
        <v>0</v>
      </c>
      <c r="D14">
        <v>0</v>
      </c>
      <c r="E14">
        <v>146.333333333333</v>
      </c>
      <c r="F14">
        <v>1</v>
      </c>
      <c r="G14">
        <v>0.25</v>
      </c>
      <c r="H14">
        <v>103.666666666667</v>
      </c>
      <c r="I14">
        <v>0.333333333333333</v>
      </c>
      <c r="J14">
        <v>1.5</v>
      </c>
      <c r="L14">
        <f t="shared" si="0"/>
        <v>432.75</v>
      </c>
    </row>
    <row r="15" spans="1:12">
      <c r="A15" t="s">
        <v>20</v>
      </c>
      <c r="B15">
        <v>88.6666666666667</v>
      </c>
      <c r="C15">
        <v>54.3333333333333</v>
      </c>
      <c r="D15">
        <v>1</v>
      </c>
      <c r="E15">
        <v>9.33333333333333</v>
      </c>
      <c r="F15">
        <v>80.6666666666667</v>
      </c>
      <c r="G15">
        <v>118.75</v>
      </c>
      <c r="H15">
        <v>52</v>
      </c>
      <c r="I15">
        <v>9</v>
      </c>
      <c r="J15">
        <v>5.5</v>
      </c>
      <c r="L15">
        <f t="shared" si="0"/>
        <v>419.25</v>
      </c>
    </row>
    <row r="16" spans="1:12">
      <c r="A16" t="s">
        <v>22</v>
      </c>
      <c r="B16">
        <v>120</v>
      </c>
      <c r="C16">
        <v>0</v>
      </c>
      <c r="D16">
        <v>0</v>
      </c>
      <c r="E16">
        <v>61</v>
      </c>
      <c r="F16">
        <v>73.3333333333333</v>
      </c>
      <c r="G16">
        <v>1</v>
      </c>
      <c r="H16">
        <v>49.5</v>
      </c>
      <c r="I16">
        <v>5</v>
      </c>
      <c r="J16">
        <v>1.25</v>
      </c>
      <c r="L16">
        <f t="shared" si="0"/>
        <v>311.083333333333</v>
      </c>
    </row>
    <row r="17" spans="1:12">
      <c r="A17" t="s">
        <v>37</v>
      </c>
      <c r="E17">
        <v>0</v>
      </c>
      <c r="F17">
        <v>196</v>
      </c>
      <c r="G17">
        <v>0</v>
      </c>
      <c r="H17">
        <v>1</v>
      </c>
      <c r="I17">
        <v>4</v>
      </c>
      <c r="J17">
        <v>0</v>
      </c>
      <c r="L17">
        <f t="shared" si="0"/>
        <v>201</v>
      </c>
    </row>
    <row r="18" spans="1:12">
      <c r="A18" t="s">
        <v>28</v>
      </c>
      <c r="B18">
        <v>0.666666666666667</v>
      </c>
      <c r="C18">
        <v>0</v>
      </c>
      <c r="D18">
        <v>1</v>
      </c>
      <c r="E18">
        <v>1</v>
      </c>
      <c r="F18">
        <v>0</v>
      </c>
      <c r="G18">
        <v>130.25</v>
      </c>
      <c r="H18">
        <v>0.666666666666667</v>
      </c>
      <c r="I18">
        <v>1</v>
      </c>
      <c r="J18">
        <v>47.5</v>
      </c>
      <c r="L18">
        <f t="shared" si="0"/>
        <v>182.083333333333</v>
      </c>
    </row>
    <row r="19" spans="1:12">
      <c r="A19" t="s">
        <v>23</v>
      </c>
      <c r="B19">
        <v>0</v>
      </c>
      <c r="C19">
        <v>96.3333333333333</v>
      </c>
      <c r="D19">
        <v>0</v>
      </c>
      <c r="E19">
        <v>3</v>
      </c>
      <c r="F19">
        <v>49.3333333333333</v>
      </c>
      <c r="G19">
        <v>11</v>
      </c>
      <c r="H19">
        <v>0.5</v>
      </c>
      <c r="I19">
        <v>0</v>
      </c>
      <c r="J19">
        <v>0.5</v>
      </c>
      <c r="L19">
        <f t="shared" si="0"/>
        <v>160.666666666667</v>
      </c>
    </row>
    <row r="20" spans="1:12">
      <c r="A20" t="s">
        <v>40</v>
      </c>
      <c r="E20">
        <v>0</v>
      </c>
      <c r="F20">
        <v>129.333333333333</v>
      </c>
      <c r="G20">
        <v>0</v>
      </c>
      <c r="H20">
        <v>8</v>
      </c>
      <c r="I20">
        <v>2.33333333333333</v>
      </c>
      <c r="J20">
        <v>7.25</v>
      </c>
      <c r="L20">
        <f t="shared" si="0"/>
        <v>146.916666666667</v>
      </c>
    </row>
    <row r="21" spans="1:12">
      <c r="A21" t="s">
        <v>39</v>
      </c>
      <c r="E21">
        <v>0</v>
      </c>
      <c r="F21">
        <v>0</v>
      </c>
      <c r="G21">
        <v>129.25</v>
      </c>
      <c r="H21">
        <v>0</v>
      </c>
      <c r="I21">
        <v>0</v>
      </c>
      <c r="J21">
        <v>0</v>
      </c>
      <c r="L21">
        <f t="shared" si="0"/>
        <v>129.25</v>
      </c>
    </row>
    <row r="22" spans="1:12">
      <c r="A22" t="s">
        <v>84</v>
      </c>
      <c r="B22">
        <f>SUM(B24:B63)</f>
        <v>101.666666666667</v>
      </c>
      <c r="C22">
        <f t="shared" ref="C22:L22" si="1">SUM(C24:C63)</f>
        <v>41.6666666666667</v>
      </c>
      <c r="D22">
        <f t="shared" si="1"/>
        <v>0.333333333333333</v>
      </c>
      <c r="E22">
        <f t="shared" si="1"/>
        <v>213.666666666667</v>
      </c>
      <c r="F22">
        <f t="shared" si="1"/>
        <v>84</v>
      </c>
      <c r="G22">
        <f t="shared" si="1"/>
        <v>73.5</v>
      </c>
      <c r="H22">
        <f t="shared" si="1"/>
        <v>160.333333333333</v>
      </c>
      <c r="I22">
        <f t="shared" si="1"/>
        <v>70.6666666666666</v>
      </c>
      <c r="J22">
        <f t="shared" si="1"/>
        <v>59.5</v>
      </c>
      <c r="K22">
        <f t="shared" si="1"/>
        <v>0</v>
      </c>
      <c r="L22">
        <f t="shared" si="1"/>
        <v>805.333333333333</v>
      </c>
    </row>
    <row r="24" spans="1:12">
      <c r="A24" t="s">
        <v>43</v>
      </c>
      <c r="E24">
        <v>33</v>
      </c>
      <c r="F24">
        <v>6.66666666666667</v>
      </c>
      <c r="G24">
        <v>0.5</v>
      </c>
      <c r="H24">
        <v>33.1666666666667</v>
      </c>
      <c r="I24">
        <v>26.6666666666667</v>
      </c>
      <c r="J24">
        <v>3.25</v>
      </c>
      <c r="L24">
        <f t="shared" si="0"/>
        <v>103.25</v>
      </c>
    </row>
    <row r="25" spans="1:12">
      <c r="A25" t="s">
        <v>38</v>
      </c>
      <c r="E25">
        <v>91.3333333333333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91.3333333333333</v>
      </c>
    </row>
    <row r="26" spans="1:12">
      <c r="A26" t="s">
        <v>26</v>
      </c>
      <c r="B26">
        <v>0</v>
      </c>
      <c r="C26">
        <v>31.6666666666667</v>
      </c>
      <c r="D26">
        <v>0</v>
      </c>
      <c r="E26">
        <v>13.3333333333333</v>
      </c>
      <c r="F26">
        <v>0.666666666666667</v>
      </c>
      <c r="G26">
        <v>0</v>
      </c>
      <c r="H26">
        <v>17.6666666666667</v>
      </c>
      <c r="I26">
        <v>15</v>
      </c>
      <c r="J26">
        <v>2</v>
      </c>
      <c r="L26">
        <f t="shared" si="0"/>
        <v>80.3333333333333</v>
      </c>
    </row>
    <row r="27" spans="1:12">
      <c r="A27" t="s">
        <v>24</v>
      </c>
      <c r="B27">
        <v>70.6666666666667</v>
      </c>
      <c r="C27">
        <v>0</v>
      </c>
      <c r="D27">
        <v>0</v>
      </c>
      <c r="E27">
        <v>0</v>
      </c>
      <c r="F27">
        <v>0</v>
      </c>
      <c r="G27">
        <v>0</v>
      </c>
      <c r="H27">
        <v>8.33333333333333</v>
      </c>
      <c r="I27">
        <v>0</v>
      </c>
      <c r="J27">
        <v>0</v>
      </c>
      <c r="L27">
        <f t="shared" si="0"/>
        <v>79</v>
      </c>
    </row>
    <row r="28" spans="1:12">
      <c r="A28" t="s">
        <v>47</v>
      </c>
      <c r="E28">
        <v>2.83333333333333</v>
      </c>
      <c r="F28">
        <v>5</v>
      </c>
      <c r="G28">
        <v>1</v>
      </c>
      <c r="H28">
        <v>58.5</v>
      </c>
      <c r="I28">
        <v>2.33333333333333</v>
      </c>
      <c r="J28">
        <v>4.5</v>
      </c>
      <c r="L28">
        <f t="shared" si="0"/>
        <v>74.1666666666667</v>
      </c>
    </row>
    <row r="29" spans="1:12">
      <c r="A29" t="s">
        <v>42</v>
      </c>
      <c r="E29">
        <v>0.5</v>
      </c>
      <c r="F29">
        <v>59.6666666666667</v>
      </c>
      <c r="G29">
        <v>10.25</v>
      </c>
      <c r="H29">
        <v>0</v>
      </c>
      <c r="I29">
        <v>0</v>
      </c>
      <c r="J29">
        <v>0</v>
      </c>
      <c r="L29">
        <f t="shared" si="0"/>
        <v>70.4166666666667</v>
      </c>
    </row>
    <row r="30" spans="1:12">
      <c r="A30" t="s">
        <v>41</v>
      </c>
      <c r="E30">
        <v>35.1666666666667</v>
      </c>
      <c r="F30">
        <v>1.66666666666667</v>
      </c>
      <c r="G30">
        <v>14.25</v>
      </c>
      <c r="H30">
        <v>2.33333333333333</v>
      </c>
      <c r="I30">
        <v>0.666666666666667</v>
      </c>
      <c r="J30">
        <v>1</v>
      </c>
      <c r="L30">
        <f t="shared" si="0"/>
        <v>55.0833333333333</v>
      </c>
    </row>
    <row r="31" spans="1:12">
      <c r="A31" t="s">
        <v>25</v>
      </c>
      <c r="B31">
        <v>31</v>
      </c>
      <c r="C31">
        <v>0.333333333333333</v>
      </c>
      <c r="D31">
        <v>0.333333333333333</v>
      </c>
      <c r="E31">
        <v>0</v>
      </c>
      <c r="F31">
        <v>0</v>
      </c>
      <c r="G31">
        <v>0</v>
      </c>
      <c r="H31">
        <v>3.83333333333333</v>
      </c>
      <c r="I31">
        <v>0</v>
      </c>
      <c r="J31">
        <v>1.25</v>
      </c>
      <c r="L31">
        <f t="shared" si="0"/>
        <v>36.75</v>
      </c>
    </row>
    <row r="32" spans="1:12">
      <c r="A32" t="s">
        <v>49</v>
      </c>
      <c r="E32">
        <v>0</v>
      </c>
      <c r="F32">
        <v>6</v>
      </c>
      <c r="G32">
        <v>0</v>
      </c>
      <c r="H32">
        <v>18.1666666666667</v>
      </c>
      <c r="I32">
        <v>1.66666666666667</v>
      </c>
      <c r="J32">
        <v>10.75</v>
      </c>
      <c r="L32">
        <f t="shared" si="0"/>
        <v>36.5833333333333</v>
      </c>
    </row>
    <row r="33" spans="1:12">
      <c r="A33" t="s">
        <v>45</v>
      </c>
      <c r="E33">
        <v>0.333333333333333</v>
      </c>
      <c r="F33">
        <v>0</v>
      </c>
      <c r="G33">
        <v>33</v>
      </c>
      <c r="H33">
        <v>0.166666666666667</v>
      </c>
      <c r="I33">
        <v>0</v>
      </c>
      <c r="J33">
        <v>0</v>
      </c>
      <c r="L33">
        <f t="shared" si="0"/>
        <v>33.5</v>
      </c>
    </row>
    <row r="34" spans="1:12">
      <c r="A34" t="s">
        <v>44</v>
      </c>
      <c r="E34">
        <v>29.5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29.5</v>
      </c>
    </row>
    <row r="35" spans="1:12">
      <c r="A35" t="s">
        <v>53</v>
      </c>
      <c r="E35">
        <v>0</v>
      </c>
      <c r="F35">
        <v>1.33333333333333</v>
      </c>
      <c r="G35">
        <v>0</v>
      </c>
      <c r="H35">
        <v>5.33333333333333</v>
      </c>
      <c r="I35">
        <v>8.33333333333333</v>
      </c>
      <c r="J35">
        <v>3.25</v>
      </c>
      <c r="L35">
        <f t="shared" si="0"/>
        <v>18.25</v>
      </c>
    </row>
    <row r="36" spans="1:12">
      <c r="A36" t="s">
        <v>61</v>
      </c>
      <c r="H36">
        <v>0.666666666666667</v>
      </c>
      <c r="I36">
        <v>1.33333333333333</v>
      </c>
      <c r="J36">
        <v>12</v>
      </c>
      <c r="L36">
        <f t="shared" si="0"/>
        <v>14</v>
      </c>
    </row>
    <row r="37" spans="1:12">
      <c r="A37" t="s">
        <v>62</v>
      </c>
      <c r="H37">
        <v>0</v>
      </c>
      <c r="I37">
        <v>0</v>
      </c>
      <c r="J37">
        <v>10</v>
      </c>
      <c r="L37">
        <f t="shared" ref="L37:L63" si="2">SUM(B37:J37)</f>
        <v>10</v>
      </c>
    </row>
    <row r="38" spans="1:12">
      <c r="A38" t="s">
        <v>27</v>
      </c>
      <c r="B38">
        <v>0</v>
      </c>
      <c r="C38">
        <v>9.66666666666667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2"/>
        <v>9.66666666666667</v>
      </c>
    </row>
    <row r="39" spans="1:12">
      <c r="A39" t="s">
        <v>48</v>
      </c>
      <c r="E39">
        <v>5</v>
      </c>
      <c r="F39">
        <v>0</v>
      </c>
      <c r="G39">
        <v>0</v>
      </c>
      <c r="H39">
        <v>3.5</v>
      </c>
      <c r="I39">
        <v>1</v>
      </c>
      <c r="J39">
        <v>0</v>
      </c>
      <c r="L39">
        <f t="shared" si="2"/>
        <v>9.5</v>
      </c>
    </row>
    <row r="40" spans="1:12">
      <c r="A40" t="s">
        <v>46</v>
      </c>
      <c r="E40">
        <v>0</v>
      </c>
      <c r="F40">
        <v>0</v>
      </c>
      <c r="G40">
        <v>9.25</v>
      </c>
      <c r="H40">
        <v>0</v>
      </c>
      <c r="I40">
        <v>0</v>
      </c>
      <c r="J40">
        <v>0</v>
      </c>
      <c r="L40">
        <f t="shared" si="2"/>
        <v>9.25</v>
      </c>
    </row>
    <row r="41" spans="1:12">
      <c r="A41" t="s">
        <v>63</v>
      </c>
      <c r="H41">
        <v>2.33333333333333</v>
      </c>
      <c r="I41">
        <v>4.66666666666667</v>
      </c>
      <c r="J41">
        <v>1.75</v>
      </c>
      <c r="L41">
        <f t="shared" si="2"/>
        <v>8.75</v>
      </c>
    </row>
    <row r="42" spans="1:12">
      <c r="A42" t="s">
        <v>64</v>
      </c>
      <c r="H42">
        <v>0.666666666666667</v>
      </c>
      <c r="I42">
        <v>2</v>
      </c>
      <c r="J42">
        <v>4.5</v>
      </c>
      <c r="L42">
        <f t="shared" si="2"/>
        <v>7.16666666666667</v>
      </c>
    </row>
    <row r="43" spans="1:12">
      <c r="A43" t="s">
        <v>58</v>
      </c>
      <c r="E43">
        <v>0.166666666666667</v>
      </c>
      <c r="F43">
        <v>0</v>
      </c>
      <c r="G43">
        <v>0</v>
      </c>
      <c r="H43">
        <v>1.33333333333333</v>
      </c>
      <c r="I43">
        <v>2.33333333333333</v>
      </c>
      <c r="J43">
        <v>1.5</v>
      </c>
      <c r="L43">
        <f t="shared" si="2"/>
        <v>5.33333333333333</v>
      </c>
    </row>
    <row r="44" spans="1:12">
      <c r="A44" t="s">
        <v>50</v>
      </c>
      <c r="E44">
        <v>0.166666666666667</v>
      </c>
      <c r="F44">
        <v>0</v>
      </c>
      <c r="G44">
        <v>4</v>
      </c>
      <c r="H44">
        <v>0</v>
      </c>
      <c r="I44">
        <v>0</v>
      </c>
      <c r="J44">
        <v>0</v>
      </c>
      <c r="L44">
        <f t="shared" si="2"/>
        <v>4.16666666666667</v>
      </c>
    </row>
    <row r="45" spans="1:12">
      <c r="A45" t="s">
        <v>65</v>
      </c>
      <c r="H45">
        <v>0.5</v>
      </c>
      <c r="I45">
        <v>0.333333333333333</v>
      </c>
      <c r="J45">
        <v>3.25</v>
      </c>
      <c r="L45">
        <f t="shared" si="2"/>
        <v>4.08333333333333</v>
      </c>
    </row>
    <row r="46" spans="1:12">
      <c r="A46" t="s">
        <v>52</v>
      </c>
      <c r="E46">
        <v>0</v>
      </c>
      <c r="F46">
        <v>2.33333333333333</v>
      </c>
      <c r="G46">
        <v>0</v>
      </c>
      <c r="H46">
        <v>0.333333333333333</v>
      </c>
      <c r="I46">
        <v>0.333333333333333</v>
      </c>
      <c r="J46">
        <v>0</v>
      </c>
      <c r="L46">
        <f t="shared" si="2"/>
        <v>3</v>
      </c>
    </row>
    <row r="47" spans="1:12">
      <c r="A47" t="s">
        <v>66</v>
      </c>
      <c r="H47">
        <v>1.16666666666667</v>
      </c>
      <c r="I47">
        <v>1.33333333333333</v>
      </c>
      <c r="J47">
        <v>0</v>
      </c>
      <c r="L47">
        <f t="shared" si="2"/>
        <v>2.5</v>
      </c>
    </row>
    <row r="48" spans="1:12">
      <c r="A48" t="s">
        <v>51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2"/>
        <v>2</v>
      </c>
    </row>
    <row r="49" spans="1:12">
      <c r="A49" t="s">
        <v>67</v>
      </c>
      <c r="H49">
        <v>0.5</v>
      </c>
      <c r="I49">
        <v>0.666666666666667</v>
      </c>
      <c r="J49">
        <v>0</v>
      </c>
      <c r="L49">
        <f t="shared" si="2"/>
        <v>1.16666666666667</v>
      </c>
    </row>
    <row r="50" spans="1:12">
      <c r="A50" t="s">
        <v>68</v>
      </c>
      <c r="H50">
        <v>0.5</v>
      </c>
      <c r="I50">
        <v>0.333333333333333</v>
      </c>
      <c r="J50">
        <v>0</v>
      </c>
      <c r="L50">
        <f t="shared" si="2"/>
        <v>0.833333333333333</v>
      </c>
    </row>
    <row r="51" spans="1:12">
      <c r="A51" t="s">
        <v>54</v>
      </c>
      <c r="E51">
        <v>0</v>
      </c>
      <c r="F51">
        <v>0</v>
      </c>
      <c r="G51">
        <v>0.75</v>
      </c>
      <c r="H51">
        <v>0</v>
      </c>
      <c r="I51">
        <v>0</v>
      </c>
      <c r="J51">
        <v>0</v>
      </c>
      <c r="L51">
        <f t="shared" si="2"/>
        <v>0.75</v>
      </c>
    </row>
    <row r="52" spans="1:12">
      <c r="A52" t="s">
        <v>57</v>
      </c>
      <c r="E52">
        <v>0</v>
      </c>
      <c r="F52">
        <v>0.666666666666667</v>
      </c>
      <c r="G52">
        <v>0</v>
      </c>
      <c r="H52">
        <v>0</v>
      </c>
      <c r="I52">
        <v>0</v>
      </c>
      <c r="J52">
        <v>0</v>
      </c>
      <c r="L52">
        <f t="shared" si="2"/>
        <v>0.666666666666667</v>
      </c>
    </row>
    <row r="53" spans="1:12">
      <c r="A53" t="s">
        <v>70</v>
      </c>
      <c r="H53">
        <v>0.333333333333333</v>
      </c>
      <c r="I53">
        <v>0.333333333333333</v>
      </c>
      <c r="J53">
        <v>0</v>
      </c>
      <c r="L53">
        <f t="shared" si="2"/>
        <v>0.666666666666667</v>
      </c>
    </row>
    <row r="54" spans="1:12">
      <c r="A54" t="s">
        <v>56</v>
      </c>
      <c r="E54">
        <v>0</v>
      </c>
      <c r="F54">
        <v>0</v>
      </c>
      <c r="G54">
        <v>0.5</v>
      </c>
      <c r="H54">
        <v>0</v>
      </c>
      <c r="I54">
        <v>0</v>
      </c>
      <c r="J54">
        <v>0</v>
      </c>
      <c r="L54">
        <f t="shared" si="2"/>
        <v>0.5</v>
      </c>
    </row>
    <row r="55" spans="1:12">
      <c r="A55" t="s">
        <v>69</v>
      </c>
      <c r="H55">
        <v>0.5</v>
      </c>
      <c r="I55">
        <v>0</v>
      </c>
      <c r="J55">
        <v>0</v>
      </c>
      <c r="L55">
        <f t="shared" si="2"/>
        <v>0.5</v>
      </c>
    </row>
    <row r="56" spans="1:12">
      <c r="A56" t="s">
        <v>71</v>
      </c>
      <c r="H56">
        <v>0</v>
      </c>
      <c r="I56">
        <v>0</v>
      </c>
      <c r="J56">
        <v>0.5</v>
      </c>
      <c r="L56">
        <f t="shared" si="2"/>
        <v>0.5</v>
      </c>
    </row>
    <row r="57" spans="1:12">
      <c r="A57" t="s">
        <v>55</v>
      </c>
      <c r="E57">
        <v>0.333333333333333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2"/>
        <v>0.333333333333333</v>
      </c>
    </row>
    <row r="58" spans="1:12">
      <c r="A58" t="s">
        <v>72</v>
      </c>
      <c r="H58">
        <v>0.333333333333333</v>
      </c>
      <c r="I58">
        <v>0</v>
      </c>
      <c r="J58">
        <v>0</v>
      </c>
      <c r="L58">
        <f t="shared" si="2"/>
        <v>0.333333333333333</v>
      </c>
    </row>
    <row r="59" spans="1:12">
      <c r="A59" t="s">
        <v>73</v>
      </c>
      <c r="H59">
        <v>0</v>
      </c>
      <c r="I59">
        <v>0.333333333333333</v>
      </c>
      <c r="J59">
        <v>0</v>
      </c>
      <c r="L59">
        <f t="shared" si="2"/>
        <v>0.333333333333333</v>
      </c>
    </row>
    <row r="60" spans="1:12">
      <c r="A60" t="s">
        <v>74</v>
      </c>
      <c r="H60">
        <v>0</v>
      </c>
      <c r="I60">
        <v>0.333333333333333</v>
      </c>
      <c r="J60">
        <v>0</v>
      </c>
      <c r="L60">
        <f t="shared" si="2"/>
        <v>0.333333333333333</v>
      </c>
    </row>
    <row r="61" spans="1:12">
      <c r="A61" t="s">
        <v>76</v>
      </c>
      <c r="H61">
        <v>0</v>
      </c>
      <c r="I61">
        <v>0.333333333333333</v>
      </c>
      <c r="J61">
        <v>0</v>
      </c>
      <c r="L61">
        <f t="shared" si="2"/>
        <v>0.333333333333333</v>
      </c>
    </row>
    <row r="62" spans="1:12">
      <c r="A62" t="s">
        <v>77</v>
      </c>
      <c r="H62">
        <v>0</v>
      </c>
      <c r="I62">
        <v>0.333333333333333</v>
      </c>
      <c r="J62">
        <v>0</v>
      </c>
      <c r="L62">
        <f t="shared" si="2"/>
        <v>0.333333333333333</v>
      </c>
    </row>
    <row r="63" spans="1:12">
      <c r="A63" t="s">
        <v>75</v>
      </c>
      <c r="H63">
        <v>0.166666666666667</v>
      </c>
      <c r="I63">
        <v>0</v>
      </c>
      <c r="J63">
        <v>0</v>
      </c>
      <c r="L63">
        <f t="shared" si="2"/>
        <v>0.166666666666667</v>
      </c>
    </row>
  </sheetData>
  <sortState ref="A3:L63">
    <sortCondition ref="L3:L63" descending="1"/>
  </sortState>
  <mergeCells count="3">
    <mergeCell ref="B1:D1"/>
    <mergeCell ref="E1:G1"/>
    <mergeCell ref="H1:J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abSelected="1" zoomScale="70" zoomScaleNormal="70" workbookViewId="0">
      <selection activeCell="E24" sqref="E24"/>
    </sheetView>
  </sheetViews>
  <sheetFormatPr defaultColWidth="9" defaultRowHeight="14"/>
  <cols>
    <col min="1" max="1" width="15.7083333333333" customWidth="1"/>
    <col min="2" max="2" width="18.0916666666667" customWidth="1"/>
    <col min="3" max="3" width="17.7333333333333" customWidth="1"/>
    <col min="4" max="4" width="15.4833333333333" customWidth="1"/>
    <col min="5" max="6" width="21.6666666666667" customWidth="1"/>
    <col min="7" max="7" width="13.1083333333333" customWidth="1"/>
    <col min="8" max="13" width="12.6666666666667"/>
  </cols>
  <sheetData>
    <row r="1" spans="1:13">
      <c r="A1" s="2"/>
      <c r="B1" s="2"/>
      <c r="C1" s="3" t="s">
        <v>10</v>
      </c>
      <c r="D1" s="3" t="s">
        <v>11</v>
      </c>
      <c r="E1" s="3" t="s">
        <v>14</v>
      </c>
      <c r="F1" s="3" t="s">
        <v>13</v>
      </c>
      <c r="G1" s="3" t="s">
        <v>12</v>
      </c>
      <c r="H1" s="3" t="s">
        <v>16</v>
      </c>
      <c r="I1" s="3" t="s">
        <v>21</v>
      </c>
      <c r="J1" s="3" t="s">
        <v>15</v>
      </c>
      <c r="K1" s="3" t="s">
        <v>17</v>
      </c>
      <c r="L1" s="3" t="s">
        <v>18</v>
      </c>
      <c r="M1" s="2"/>
    </row>
    <row r="2" spans="1:13">
      <c r="A2" s="3" t="s">
        <v>85</v>
      </c>
      <c r="B2" s="3" t="s">
        <v>86</v>
      </c>
      <c r="C2" s="2">
        <v>12041.3333333333</v>
      </c>
      <c r="D2" s="2">
        <v>1.66666666666667</v>
      </c>
      <c r="E2" s="2">
        <v>1612.33333333333</v>
      </c>
      <c r="F2" s="2">
        <v>1727.66666666667</v>
      </c>
      <c r="G2" s="2">
        <v>5471.66666666667</v>
      </c>
      <c r="H2" s="2">
        <v>1412.66666666667</v>
      </c>
      <c r="I2" s="2">
        <v>0</v>
      </c>
      <c r="J2" s="2">
        <v>1997</v>
      </c>
      <c r="K2" s="2">
        <v>267</v>
      </c>
      <c r="L2" s="2">
        <v>206</v>
      </c>
      <c r="M2" s="2">
        <f>SUM(C2:L2)</f>
        <v>24737.3333333333</v>
      </c>
    </row>
    <row r="3" spans="1:13">
      <c r="A3" s="3" t="s">
        <v>85</v>
      </c>
      <c r="B3" s="3" t="s">
        <v>87</v>
      </c>
      <c r="C3" s="2">
        <v>13838.3333333333</v>
      </c>
      <c r="D3" s="2">
        <v>5394.33333333333</v>
      </c>
      <c r="E3" s="2">
        <v>400.666666666667</v>
      </c>
      <c r="F3" s="2">
        <v>3921</v>
      </c>
      <c r="G3" s="2">
        <v>1244</v>
      </c>
      <c r="H3" s="2">
        <v>152.666666666667</v>
      </c>
      <c r="I3" s="2">
        <v>10</v>
      </c>
      <c r="J3" s="2">
        <v>27.6666666666667</v>
      </c>
      <c r="K3" s="2">
        <v>47</v>
      </c>
      <c r="L3" s="2">
        <v>0</v>
      </c>
      <c r="M3" s="2">
        <f t="shared" ref="M3:M10" si="0">SUM(C3:L3)</f>
        <v>25035.6666666667</v>
      </c>
    </row>
    <row r="4" spans="1:13">
      <c r="A4" s="3" t="s">
        <v>85</v>
      </c>
      <c r="B4" s="3" t="s">
        <v>88</v>
      </c>
      <c r="C4" s="2">
        <v>20613.3333333333</v>
      </c>
      <c r="D4" s="2">
        <v>3111.66666666667</v>
      </c>
      <c r="E4" s="2">
        <v>395.333333333333</v>
      </c>
      <c r="F4" s="2">
        <v>865.666666666667</v>
      </c>
      <c r="G4" s="2">
        <v>113</v>
      </c>
      <c r="H4" s="2">
        <v>1.66666666666667</v>
      </c>
      <c r="I4" s="2">
        <v>122.333333333333</v>
      </c>
      <c r="J4" s="2">
        <v>2</v>
      </c>
      <c r="K4" s="2">
        <v>0.333333333333333</v>
      </c>
      <c r="L4" s="2">
        <v>0.333333333333333</v>
      </c>
      <c r="M4" s="2">
        <f t="shared" si="0"/>
        <v>25225.6666666667</v>
      </c>
    </row>
    <row r="5" spans="1:13">
      <c r="A5" s="3" t="s">
        <v>89</v>
      </c>
      <c r="B5" s="3" t="s">
        <v>86</v>
      </c>
      <c r="C5" s="2">
        <v>6140.5</v>
      </c>
      <c r="D5" s="2">
        <v>1.16666666666667</v>
      </c>
      <c r="E5" s="2">
        <v>3089.16666666667</v>
      </c>
      <c r="F5" s="2">
        <v>1715</v>
      </c>
      <c r="G5" s="2">
        <v>4559.5</v>
      </c>
      <c r="H5" s="2">
        <v>231.166666666667</v>
      </c>
      <c r="I5" s="2">
        <v>1.33333333333333</v>
      </c>
      <c r="J5" s="2">
        <v>2401.16666666667</v>
      </c>
      <c r="K5" s="2">
        <v>40</v>
      </c>
      <c r="L5" s="2">
        <v>261.166666666667</v>
      </c>
      <c r="M5" s="2">
        <f t="shared" si="0"/>
        <v>18440.1666666667</v>
      </c>
    </row>
    <row r="6" spans="1:13">
      <c r="A6" s="3" t="s">
        <v>89</v>
      </c>
      <c r="B6" s="3" t="s">
        <v>87</v>
      </c>
      <c r="C6" s="2">
        <v>5904</v>
      </c>
      <c r="D6" s="2">
        <v>186.666666666667</v>
      </c>
      <c r="E6" s="2">
        <v>1447</v>
      </c>
      <c r="F6" s="2">
        <v>1889.33333333333</v>
      </c>
      <c r="G6" s="2">
        <v>165</v>
      </c>
      <c r="H6" s="2">
        <v>8958.66666666667</v>
      </c>
      <c r="I6" s="2">
        <v>14</v>
      </c>
      <c r="J6" s="2">
        <v>11.6666666666667</v>
      </c>
      <c r="K6" s="2">
        <v>0</v>
      </c>
      <c r="L6" s="2">
        <v>0</v>
      </c>
      <c r="M6" s="2">
        <f t="shared" si="0"/>
        <v>18576.3333333333</v>
      </c>
    </row>
    <row r="7" spans="1:13">
      <c r="A7" s="3" t="s">
        <v>89</v>
      </c>
      <c r="B7" s="3" t="s">
        <v>88</v>
      </c>
      <c r="C7" s="2">
        <v>8114.75</v>
      </c>
      <c r="D7" s="2">
        <v>14</v>
      </c>
      <c r="E7" s="2">
        <v>5723.75</v>
      </c>
      <c r="F7" s="2">
        <v>1183</v>
      </c>
      <c r="G7" s="2">
        <v>38.5</v>
      </c>
      <c r="H7" s="2">
        <v>29</v>
      </c>
      <c r="I7" s="2">
        <v>3588.75</v>
      </c>
      <c r="J7" s="2">
        <v>1.25</v>
      </c>
      <c r="K7" s="2">
        <v>0.25</v>
      </c>
      <c r="L7" s="2">
        <v>16</v>
      </c>
      <c r="M7" s="2">
        <f t="shared" si="0"/>
        <v>18709.25</v>
      </c>
    </row>
    <row r="8" spans="1:13">
      <c r="A8" s="3" t="s">
        <v>90</v>
      </c>
      <c r="B8" s="3" t="s">
        <v>86</v>
      </c>
      <c r="C8" s="2">
        <v>7222.66666666667</v>
      </c>
      <c r="D8" s="2">
        <v>4529.66666666667</v>
      </c>
      <c r="E8" s="2">
        <v>1232.66666666667</v>
      </c>
      <c r="F8" s="2">
        <v>1311.66666666667</v>
      </c>
      <c r="G8" s="2">
        <v>3161.16666666667</v>
      </c>
      <c r="H8" s="2">
        <v>249.333333333333</v>
      </c>
      <c r="I8" s="2">
        <v>75.1666666666667</v>
      </c>
      <c r="J8" s="2">
        <v>813.666666666667</v>
      </c>
      <c r="K8" s="2">
        <v>526.333333333333</v>
      </c>
      <c r="L8" s="2">
        <v>359.333333333333</v>
      </c>
      <c r="M8" s="2">
        <f t="shared" si="0"/>
        <v>19481.6666666667</v>
      </c>
    </row>
    <row r="9" spans="1:13">
      <c r="A9" s="3" t="s">
        <v>90</v>
      </c>
      <c r="B9" s="3" t="s">
        <v>87</v>
      </c>
      <c r="C9" s="2">
        <v>8056.66666666667</v>
      </c>
      <c r="D9" s="2">
        <v>9062</v>
      </c>
      <c r="E9" s="2">
        <v>909.333333333333</v>
      </c>
      <c r="F9" s="2">
        <v>1497</v>
      </c>
      <c r="G9" s="2">
        <v>50</v>
      </c>
      <c r="H9" s="2">
        <v>112</v>
      </c>
      <c r="I9" s="2">
        <v>153.666666666667</v>
      </c>
      <c r="J9" s="2">
        <v>1.66666666666667</v>
      </c>
      <c r="K9" s="2">
        <v>0.666666666666667</v>
      </c>
      <c r="L9" s="2">
        <v>0.666666666666667</v>
      </c>
      <c r="M9" s="2">
        <f t="shared" si="0"/>
        <v>19843.6666666667</v>
      </c>
    </row>
    <row r="10" spans="1:13">
      <c r="A10" s="3" t="s">
        <v>90</v>
      </c>
      <c r="B10" s="3" t="s">
        <v>88</v>
      </c>
      <c r="C10" s="2">
        <v>10165</v>
      </c>
      <c r="D10" s="2">
        <v>5888.25</v>
      </c>
      <c r="E10" s="2">
        <v>805</v>
      </c>
      <c r="F10" s="2">
        <v>1268.75</v>
      </c>
      <c r="G10" s="2">
        <v>134.25</v>
      </c>
      <c r="H10" s="2">
        <v>215.5</v>
      </c>
      <c r="I10" s="2">
        <v>1325</v>
      </c>
      <c r="J10" s="2">
        <v>11.75</v>
      </c>
      <c r="K10" s="2">
        <v>4.75</v>
      </c>
      <c r="L10" s="2">
        <v>2.5</v>
      </c>
      <c r="M10" s="2">
        <f t="shared" si="0"/>
        <v>19820.75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3" t="s">
        <v>85</v>
      </c>
      <c r="B12" s="3" t="s">
        <v>86</v>
      </c>
      <c r="C12" s="2">
        <f>C2/$M2</f>
        <v>0.486767638656821</v>
      </c>
      <c r="D12" s="2">
        <f t="shared" ref="D12:L12" si="1">D2/$M$2</f>
        <v>6.73745485905244e-5</v>
      </c>
      <c r="E12" s="2">
        <f t="shared" si="1"/>
        <v>0.0651781383064733</v>
      </c>
      <c r="F12" s="2">
        <f t="shared" si="1"/>
        <v>0.0698404570689376</v>
      </c>
      <c r="G12" s="2">
        <f t="shared" si="1"/>
        <v>0.221190643022692</v>
      </c>
      <c r="H12" s="2">
        <f t="shared" si="1"/>
        <v>0.0571066673853285</v>
      </c>
      <c r="I12" s="2">
        <f t="shared" si="1"/>
        <v>0</v>
      </c>
      <c r="J12" s="2">
        <f t="shared" si="1"/>
        <v>0.0807281841211664</v>
      </c>
      <c r="K12" s="2">
        <f t="shared" si="1"/>
        <v>0.010793402684202</v>
      </c>
      <c r="L12" s="2">
        <f t="shared" si="1"/>
        <v>0.00832749420578882</v>
      </c>
      <c r="M12" s="2"/>
    </row>
    <row r="13" spans="1:13">
      <c r="A13" s="3" t="s">
        <v>85</v>
      </c>
      <c r="B13" s="3" t="s">
        <v>87</v>
      </c>
      <c r="C13" s="2">
        <f t="shared" ref="C13" si="2">C3/$M3</f>
        <v>0.55274475082216</v>
      </c>
      <c r="D13" s="2">
        <f t="shared" ref="D13:L13" si="3">D3/$M$3</f>
        <v>0.215465935265688</v>
      </c>
      <c r="E13" s="2">
        <f t="shared" si="3"/>
        <v>0.0160038345294047</v>
      </c>
      <c r="F13" s="2">
        <f t="shared" si="3"/>
        <v>0.156616560373867</v>
      </c>
      <c r="G13" s="2">
        <f t="shared" si="3"/>
        <v>0.0496891102027774</v>
      </c>
      <c r="H13" s="2">
        <f t="shared" si="3"/>
        <v>0.00609796690055521</v>
      </c>
      <c r="I13" s="2">
        <f t="shared" si="3"/>
        <v>0.000399430146324577</v>
      </c>
      <c r="J13" s="2">
        <f t="shared" si="3"/>
        <v>0.001105090071498</v>
      </c>
      <c r="K13" s="2">
        <f t="shared" si="3"/>
        <v>0.00187732168772551</v>
      </c>
      <c r="L13" s="2">
        <f t="shared" si="3"/>
        <v>0</v>
      </c>
      <c r="M13" s="2"/>
    </row>
    <row r="14" spans="1:13">
      <c r="A14" s="3" t="s">
        <v>85</v>
      </c>
      <c r="B14" s="3" t="s">
        <v>88</v>
      </c>
      <c r="C14" s="2">
        <f>C4/$M$4</f>
        <v>0.817157128321683</v>
      </c>
      <c r="D14" s="2">
        <f t="shared" ref="D14:L14" si="4">D4/$M$4</f>
        <v>0.123353198461884</v>
      </c>
      <c r="E14" s="2">
        <f t="shared" si="4"/>
        <v>0.0156718685994424</v>
      </c>
      <c r="F14" s="2">
        <f t="shared" si="4"/>
        <v>0.0343168994542596</v>
      </c>
      <c r="G14" s="2">
        <f t="shared" si="4"/>
        <v>0.00447956446476472</v>
      </c>
      <c r="H14" s="2">
        <f t="shared" si="4"/>
        <v>6.60702723416626e-5</v>
      </c>
      <c r="I14" s="2">
        <f t="shared" si="4"/>
        <v>0.00484955798987803</v>
      </c>
      <c r="J14" s="2">
        <f t="shared" si="4"/>
        <v>7.92843268099951e-5</v>
      </c>
      <c r="K14" s="2">
        <f t="shared" si="4"/>
        <v>1.32140544683325e-5</v>
      </c>
      <c r="L14" s="2">
        <f t="shared" si="4"/>
        <v>1.32140544683325e-5</v>
      </c>
      <c r="M14" s="2"/>
    </row>
    <row r="15" spans="1:13">
      <c r="A15" s="3" t="s">
        <v>89</v>
      </c>
      <c r="B15" s="3" t="s">
        <v>86</v>
      </c>
      <c r="C15" s="2">
        <f>C5/$M$5</f>
        <v>0.332995905676919</v>
      </c>
      <c r="D15" s="2">
        <f t="shared" ref="D15:L15" si="5">D5/$M$5</f>
        <v>6.32676855776792e-5</v>
      </c>
      <c r="E15" s="2">
        <f t="shared" si="5"/>
        <v>0.167523793168898</v>
      </c>
      <c r="F15" s="2">
        <f t="shared" si="5"/>
        <v>0.0930034977991884</v>
      </c>
      <c r="G15" s="2">
        <f t="shared" si="5"/>
        <v>0.247259153478367</v>
      </c>
      <c r="H15" s="2">
        <f t="shared" si="5"/>
        <v>0.0125360399851773</v>
      </c>
      <c r="I15" s="2">
        <f t="shared" si="5"/>
        <v>7.23059263744905e-5</v>
      </c>
      <c r="J15" s="2">
        <f t="shared" si="5"/>
        <v>0.130213935159661</v>
      </c>
      <c r="K15" s="2">
        <f t="shared" si="5"/>
        <v>0.00216917779123471</v>
      </c>
      <c r="L15" s="2">
        <f t="shared" si="5"/>
        <v>0.0141629233286033</v>
      </c>
      <c r="M15" s="2"/>
    </row>
    <row r="16" spans="1:13">
      <c r="A16" s="3" t="s">
        <v>89</v>
      </c>
      <c r="B16" s="3" t="s">
        <v>87</v>
      </c>
      <c r="C16" s="2">
        <f>C6/$M$6</f>
        <v>0.317823754239265</v>
      </c>
      <c r="D16" s="2">
        <f t="shared" ref="D16:L16" si="6">D6/$M$6</f>
        <v>0.0100486281828133</v>
      </c>
      <c r="E16" s="2">
        <f t="shared" si="6"/>
        <v>0.0778948123957006</v>
      </c>
      <c r="F16" s="2">
        <f t="shared" si="6"/>
        <v>0.101706472393188</v>
      </c>
      <c r="G16" s="2">
        <f t="shared" si="6"/>
        <v>0.008882269554451</v>
      </c>
      <c r="H16" s="2">
        <f t="shared" si="6"/>
        <v>0.482262376859445</v>
      </c>
      <c r="I16" s="2">
        <f t="shared" si="6"/>
        <v>0.000753647113710994</v>
      </c>
      <c r="J16" s="2">
        <f t="shared" si="6"/>
        <v>0.000628039261425829</v>
      </c>
      <c r="K16" s="2">
        <f t="shared" si="6"/>
        <v>0</v>
      </c>
      <c r="L16" s="2">
        <f t="shared" si="6"/>
        <v>0</v>
      </c>
      <c r="M16" s="2"/>
    </row>
    <row r="17" spans="1:13">
      <c r="A17" s="3" t="s">
        <v>89</v>
      </c>
      <c r="B17" s="3" t="s">
        <v>88</v>
      </c>
      <c r="C17" s="2">
        <f>C7/$M$7</f>
        <v>0.433729305022916</v>
      </c>
      <c r="D17" s="2">
        <f t="shared" ref="D17:L17" si="7">D7/$M$7</f>
        <v>0.000748292956692545</v>
      </c>
      <c r="E17" s="2">
        <f t="shared" si="7"/>
        <v>0.305931557919211</v>
      </c>
      <c r="F17" s="2">
        <f t="shared" si="7"/>
        <v>0.0632307548405201</v>
      </c>
      <c r="G17" s="2">
        <f t="shared" si="7"/>
        <v>0.0020578056309045</v>
      </c>
      <c r="H17" s="2">
        <f t="shared" si="7"/>
        <v>0.0015500354102917</v>
      </c>
      <c r="I17" s="2">
        <f t="shared" si="7"/>
        <v>0.191816882023598</v>
      </c>
      <c r="J17" s="2">
        <f t="shared" si="7"/>
        <v>6.6811871133263e-5</v>
      </c>
      <c r="K17" s="2">
        <f t="shared" si="7"/>
        <v>1.33623742266526e-5</v>
      </c>
      <c r="L17" s="2">
        <f t="shared" si="7"/>
        <v>0.000855191950505766</v>
      </c>
      <c r="M17" s="2"/>
    </row>
    <row r="18" spans="1:13">
      <c r="A18" s="3" t="s">
        <v>90</v>
      </c>
      <c r="B18" s="3" t="s">
        <v>86</v>
      </c>
      <c r="C18" s="2">
        <f>C8/$M$8</f>
        <v>0.370741722987424</v>
      </c>
      <c r="D18" s="2">
        <f t="shared" ref="D18:L18" si="8">D8/$M$8</f>
        <v>0.23250919668064</v>
      </c>
      <c r="E18" s="2">
        <f t="shared" si="8"/>
        <v>0.063273162802635</v>
      </c>
      <c r="F18" s="2">
        <f t="shared" si="8"/>
        <v>0.0673282573359569</v>
      </c>
      <c r="G18" s="2">
        <f t="shared" si="8"/>
        <v>0.162263666695184</v>
      </c>
      <c r="H18" s="2">
        <f t="shared" si="8"/>
        <v>0.0127983574300625</v>
      </c>
      <c r="I18" s="2">
        <f t="shared" si="8"/>
        <v>0.00385832834288648</v>
      </c>
      <c r="J18" s="2">
        <f t="shared" si="8"/>
        <v>0.0417657626828642</v>
      </c>
      <c r="K18" s="2">
        <f t="shared" si="8"/>
        <v>0.0270168534519634</v>
      </c>
      <c r="L18" s="2">
        <f t="shared" si="8"/>
        <v>0.0184446915903841</v>
      </c>
      <c r="M18" s="2"/>
    </row>
    <row r="19" spans="1:13">
      <c r="A19" s="3" t="s">
        <v>90</v>
      </c>
      <c r="B19" s="3" t="s">
        <v>87</v>
      </c>
      <c r="C19" s="2">
        <f>C9/$M$9</f>
        <v>0.406006954359913</v>
      </c>
      <c r="D19" s="2">
        <f t="shared" ref="D19:L19" si="9">D9/$M$9</f>
        <v>0.456669634308175</v>
      </c>
      <c r="E19" s="2">
        <f t="shared" si="9"/>
        <v>0.0458248643563857</v>
      </c>
      <c r="F19" s="2">
        <f t="shared" si="9"/>
        <v>0.0754396868858242</v>
      </c>
      <c r="G19" s="2">
        <f t="shared" si="9"/>
        <v>0.00251969562076901</v>
      </c>
      <c r="H19" s="2">
        <f t="shared" si="9"/>
        <v>0.00564411819052258</v>
      </c>
      <c r="I19" s="2">
        <f t="shared" si="9"/>
        <v>0.00774386454116343</v>
      </c>
      <c r="J19" s="2">
        <f t="shared" si="9"/>
        <v>8.39898540256337e-5</v>
      </c>
      <c r="K19" s="2">
        <f t="shared" si="9"/>
        <v>3.35959416102535e-5</v>
      </c>
      <c r="L19" s="2">
        <f t="shared" si="9"/>
        <v>3.35959416102535e-5</v>
      </c>
      <c r="M19" s="2"/>
    </row>
    <row r="20" spans="1:13">
      <c r="A20" s="3" t="s">
        <v>90</v>
      </c>
      <c r="B20" s="3" t="s">
        <v>88</v>
      </c>
      <c r="C20" s="2">
        <f>C10/$M$10</f>
        <v>0.512846385732124</v>
      </c>
      <c r="D20" s="2">
        <f t="shared" ref="D20:L20" si="10">D10/$M$10</f>
        <v>0.297075035001198</v>
      </c>
      <c r="E20" s="2">
        <f t="shared" si="10"/>
        <v>0.0406140030019046</v>
      </c>
      <c r="F20" s="2">
        <f t="shared" si="10"/>
        <v>0.0640112003834366</v>
      </c>
      <c r="G20" s="2">
        <f t="shared" si="10"/>
        <v>0.00677320484845427</v>
      </c>
      <c r="H20" s="2">
        <f t="shared" si="10"/>
        <v>0.0108724442818763</v>
      </c>
      <c r="I20" s="2">
        <f t="shared" si="10"/>
        <v>0.0668491353758057</v>
      </c>
      <c r="J20" s="2">
        <f t="shared" si="10"/>
        <v>0.00059281308729488</v>
      </c>
      <c r="K20" s="2">
        <f t="shared" si="10"/>
        <v>0.000239647843800058</v>
      </c>
      <c r="L20" s="2">
        <f t="shared" si="10"/>
        <v>0.000126130444105294</v>
      </c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7" spans="4:15">
      <c r="D37" s="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zoomScale="70" zoomScaleNormal="70" workbookViewId="0">
      <selection activeCell="E15" sqref="E15:E23"/>
    </sheetView>
  </sheetViews>
  <sheetFormatPr defaultColWidth="9" defaultRowHeight="14"/>
  <cols>
    <col min="3" max="3" width="13.5583333333333" customWidth="1"/>
    <col min="15" max="15" width="21.6666666666667" customWidth="1"/>
    <col min="25" max="25" width="16.775" customWidth="1"/>
  </cols>
  <sheetData>
    <row r="1" spans="3:25"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</row>
    <row r="2" spans="1:26">
      <c r="A2" t="s">
        <v>78</v>
      </c>
      <c r="B2" t="s">
        <v>114</v>
      </c>
      <c r="C2">
        <v>8</v>
      </c>
      <c r="D2">
        <v>20382</v>
      </c>
      <c r="E2">
        <v>0</v>
      </c>
      <c r="F2">
        <v>26368</v>
      </c>
      <c r="G2">
        <v>49</v>
      </c>
      <c r="H2">
        <v>14136</v>
      </c>
      <c r="I2">
        <v>507</v>
      </c>
      <c r="J2">
        <v>5508</v>
      </c>
      <c r="K2">
        <v>625</v>
      </c>
      <c r="L2">
        <v>197</v>
      </c>
      <c r="M2">
        <v>7003</v>
      </c>
      <c r="N2">
        <v>3591</v>
      </c>
      <c r="O2">
        <v>1958</v>
      </c>
      <c r="P2">
        <v>6846</v>
      </c>
      <c r="Q2">
        <v>21</v>
      </c>
      <c r="R2">
        <v>4</v>
      </c>
      <c r="S2">
        <v>3</v>
      </c>
      <c r="T2">
        <v>79</v>
      </c>
      <c r="U2">
        <v>6</v>
      </c>
      <c r="V2">
        <v>0</v>
      </c>
      <c r="W2">
        <v>2</v>
      </c>
      <c r="X2">
        <v>6876</v>
      </c>
      <c r="Y2">
        <v>773</v>
      </c>
      <c r="Z2">
        <f>SUM(C2:Y2)</f>
        <v>94942</v>
      </c>
    </row>
    <row r="3" spans="2:26">
      <c r="B3" t="s">
        <v>82</v>
      </c>
      <c r="C3">
        <v>8089</v>
      </c>
      <c r="D3">
        <v>4722</v>
      </c>
      <c r="E3">
        <v>14</v>
      </c>
      <c r="F3">
        <v>27</v>
      </c>
      <c r="G3">
        <v>662</v>
      </c>
      <c r="H3">
        <v>35</v>
      </c>
      <c r="I3">
        <v>270</v>
      </c>
      <c r="J3">
        <v>1788</v>
      </c>
      <c r="K3">
        <v>1287</v>
      </c>
      <c r="L3">
        <v>252</v>
      </c>
      <c r="M3">
        <v>28</v>
      </c>
      <c r="N3">
        <v>990</v>
      </c>
      <c r="O3">
        <v>1873</v>
      </c>
      <c r="P3">
        <v>296</v>
      </c>
      <c r="Q3">
        <v>2</v>
      </c>
      <c r="R3">
        <v>1</v>
      </c>
      <c r="S3">
        <v>1267</v>
      </c>
      <c r="T3">
        <v>22</v>
      </c>
      <c r="U3">
        <v>18269</v>
      </c>
      <c r="V3">
        <v>0</v>
      </c>
      <c r="W3">
        <v>407</v>
      </c>
      <c r="X3">
        <v>73</v>
      </c>
      <c r="Y3">
        <v>1399</v>
      </c>
      <c r="Z3">
        <f t="shared" ref="Z3:Z10" si="0">SUM(C3:Y3)</f>
        <v>41773</v>
      </c>
    </row>
    <row r="4" spans="2:26">
      <c r="B4" t="s">
        <v>83</v>
      </c>
      <c r="C4">
        <v>1159</v>
      </c>
      <c r="D4">
        <v>17141</v>
      </c>
      <c r="E4">
        <v>0</v>
      </c>
      <c r="F4">
        <v>9</v>
      </c>
      <c r="G4">
        <v>5274</v>
      </c>
      <c r="H4">
        <v>5</v>
      </c>
      <c r="I4">
        <v>78</v>
      </c>
      <c r="J4">
        <v>13725</v>
      </c>
      <c r="K4">
        <v>1482</v>
      </c>
      <c r="L4">
        <v>99</v>
      </c>
      <c r="M4">
        <v>772</v>
      </c>
      <c r="N4">
        <v>400</v>
      </c>
      <c r="O4">
        <v>1922</v>
      </c>
      <c r="P4">
        <v>53</v>
      </c>
      <c r="Q4">
        <v>591</v>
      </c>
      <c r="R4">
        <v>9572</v>
      </c>
      <c r="S4">
        <v>0</v>
      </c>
      <c r="T4">
        <v>4386</v>
      </c>
      <c r="U4">
        <v>26</v>
      </c>
      <c r="V4">
        <v>0</v>
      </c>
      <c r="W4">
        <v>522</v>
      </c>
      <c r="X4">
        <v>12</v>
      </c>
      <c r="Y4">
        <v>27</v>
      </c>
      <c r="Z4">
        <f t="shared" si="0"/>
        <v>57255</v>
      </c>
    </row>
    <row r="5" spans="1:26">
      <c r="A5" t="s">
        <v>80</v>
      </c>
      <c r="B5" t="s">
        <v>114</v>
      </c>
      <c r="C5">
        <v>2395</v>
      </c>
      <c r="D5">
        <v>14352</v>
      </c>
      <c r="E5">
        <v>25165</v>
      </c>
      <c r="F5">
        <v>18492</v>
      </c>
      <c r="G5">
        <v>3861</v>
      </c>
      <c r="H5">
        <v>4878</v>
      </c>
      <c r="I5">
        <v>3768</v>
      </c>
      <c r="J5">
        <v>1394</v>
      </c>
      <c r="K5">
        <v>1402</v>
      </c>
      <c r="L5">
        <v>5915</v>
      </c>
      <c r="M5">
        <v>6024</v>
      </c>
      <c r="N5">
        <v>2521</v>
      </c>
      <c r="O5">
        <v>1521</v>
      </c>
      <c r="P5">
        <v>2044</v>
      </c>
      <c r="Q5">
        <v>54</v>
      </c>
      <c r="R5">
        <v>380</v>
      </c>
      <c r="S5">
        <v>5</v>
      </c>
      <c r="T5">
        <v>198</v>
      </c>
      <c r="U5">
        <v>236</v>
      </c>
      <c r="V5">
        <v>224</v>
      </c>
      <c r="W5">
        <v>1236</v>
      </c>
      <c r="X5">
        <v>204</v>
      </c>
      <c r="Y5">
        <v>715</v>
      </c>
      <c r="Z5">
        <f t="shared" si="0"/>
        <v>96984</v>
      </c>
    </row>
    <row r="6" spans="2:26">
      <c r="B6" t="s">
        <v>82</v>
      </c>
      <c r="C6">
        <v>2083</v>
      </c>
      <c r="D6">
        <v>5681</v>
      </c>
      <c r="E6">
        <v>25171</v>
      </c>
      <c r="F6">
        <v>3</v>
      </c>
      <c r="G6">
        <v>3778</v>
      </c>
      <c r="H6">
        <v>0</v>
      </c>
      <c r="I6">
        <v>2381</v>
      </c>
      <c r="J6">
        <v>1063</v>
      </c>
      <c r="K6">
        <v>1382</v>
      </c>
      <c r="L6">
        <v>5757</v>
      </c>
      <c r="M6">
        <v>46</v>
      </c>
      <c r="N6">
        <v>2211</v>
      </c>
      <c r="O6">
        <v>1081</v>
      </c>
      <c r="P6">
        <v>10</v>
      </c>
      <c r="Q6">
        <v>48</v>
      </c>
      <c r="R6">
        <v>392</v>
      </c>
      <c r="S6">
        <v>3</v>
      </c>
      <c r="T6">
        <v>75</v>
      </c>
      <c r="U6">
        <v>94</v>
      </c>
      <c r="V6">
        <v>232</v>
      </c>
      <c r="W6">
        <v>1233</v>
      </c>
      <c r="X6">
        <v>0</v>
      </c>
      <c r="Y6">
        <v>23</v>
      </c>
      <c r="Z6">
        <f t="shared" si="0"/>
        <v>52747</v>
      </c>
    </row>
    <row r="7" spans="2:26">
      <c r="B7" t="s">
        <v>83</v>
      </c>
      <c r="C7">
        <v>6571</v>
      </c>
      <c r="D7">
        <v>11687</v>
      </c>
      <c r="E7">
        <v>18074</v>
      </c>
      <c r="F7">
        <v>90</v>
      </c>
      <c r="G7">
        <v>1336</v>
      </c>
      <c r="H7">
        <v>39</v>
      </c>
      <c r="I7">
        <v>3277</v>
      </c>
      <c r="J7">
        <v>281</v>
      </c>
      <c r="K7">
        <v>10393</v>
      </c>
      <c r="L7">
        <v>5321</v>
      </c>
      <c r="M7">
        <v>27</v>
      </c>
      <c r="N7">
        <v>855</v>
      </c>
      <c r="O7">
        <v>967</v>
      </c>
      <c r="P7">
        <v>26</v>
      </c>
      <c r="Q7">
        <v>146</v>
      </c>
      <c r="R7">
        <v>1179</v>
      </c>
      <c r="S7">
        <v>1</v>
      </c>
      <c r="T7">
        <v>133</v>
      </c>
      <c r="U7">
        <v>6</v>
      </c>
      <c r="V7">
        <v>1395</v>
      </c>
      <c r="W7">
        <v>1333</v>
      </c>
      <c r="X7">
        <v>0</v>
      </c>
      <c r="Y7">
        <v>70</v>
      </c>
      <c r="Z7">
        <f t="shared" si="0"/>
        <v>63207</v>
      </c>
    </row>
    <row r="8" spans="1:26">
      <c r="A8" t="s">
        <v>79</v>
      </c>
      <c r="B8" t="s">
        <v>114</v>
      </c>
      <c r="C8">
        <v>192</v>
      </c>
      <c r="D8">
        <v>51853</v>
      </c>
      <c r="E8">
        <v>4</v>
      </c>
      <c r="F8">
        <v>30682</v>
      </c>
      <c r="G8">
        <v>1449</v>
      </c>
      <c r="H8">
        <v>10352</v>
      </c>
      <c r="I8">
        <v>3569</v>
      </c>
      <c r="J8">
        <v>209</v>
      </c>
      <c r="K8">
        <v>613</v>
      </c>
      <c r="L8">
        <v>173</v>
      </c>
      <c r="M8">
        <v>4731</v>
      </c>
      <c r="N8">
        <v>3487</v>
      </c>
      <c r="O8">
        <v>2838</v>
      </c>
      <c r="P8">
        <v>3781</v>
      </c>
      <c r="Q8">
        <v>103</v>
      </c>
      <c r="R8">
        <v>2</v>
      </c>
      <c r="S8">
        <v>10571</v>
      </c>
      <c r="T8">
        <v>6038</v>
      </c>
      <c r="U8">
        <v>0</v>
      </c>
      <c r="V8">
        <v>5</v>
      </c>
      <c r="W8">
        <v>9</v>
      </c>
      <c r="X8">
        <v>137</v>
      </c>
      <c r="Y8">
        <v>1461</v>
      </c>
      <c r="Z8">
        <f t="shared" si="0"/>
        <v>132259</v>
      </c>
    </row>
    <row r="9" spans="2:26">
      <c r="B9" t="s">
        <v>82</v>
      </c>
      <c r="C9">
        <v>66009</v>
      </c>
      <c r="D9">
        <v>4084</v>
      </c>
      <c r="E9">
        <v>19021</v>
      </c>
      <c r="F9">
        <v>518</v>
      </c>
      <c r="G9">
        <v>2018</v>
      </c>
      <c r="H9">
        <v>160</v>
      </c>
      <c r="I9">
        <v>6735</v>
      </c>
      <c r="J9">
        <v>8</v>
      </c>
      <c r="K9">
        <v>1843</v>
      </c>
      <c r="L9">
        <v>1947</v>
      </c>
      <c r="M9">
        <v>154</v>
      </c>
      <c r="N9">
        <v>847</v>
      </c>
      <c r="O9">
        <v>2080</v>
      </c>
      <c r="P9">
        <v>335</v>
      </c>
      <c r="Q9">
        <v>10872</v>
      </c>
      <c r="R9">
        <v>42</v>
      </c>
      <c r="S9">
        <v>45</v>
      </c>
      <c r="T9">
        <v>164</v>
      </c>
      <c r="U9">
        <v>0</v>
      </c>
      <c r="V9">
        <v>12727</v>
      </c>
      <c r="W9">
        <v>1868</v>
      </c>
      <c r="X9">
        <v>2</v>
      </c>
      <c r="Y9">
        <v>1016</v>
      </c>
      <c r="Z9">
        <f t="shared" si="0"/>
        <v>132495</v>
      </c>
    </row>
    <row r="10" spans="2:26">
      <c r="B10" t="s">
        <v>83</v>
      </c>
      <c r="C10">
        <v>106495</v>
      </c>
      <c r="D10">
        <v>3973</v>
      </c>
      <c r="E10">
        <v>13512</v>
      </c>
      <c r="F10">
        <v>14</v>
      </c>
      <c r="G10">
        <v>11652</v>
      </c>
      <c r="H10">
        <v>11</v>
      </c>
      <c r="I10">
        <v>5980</v>
      </c>
      <c r="J10">
        <v>0</v>
      </c>
      <c r="K10">
        <v>3680</v>
      </c>
      <c r="L10">
        <v>71</v>
      </c>
      <c r="M10">
        <v>13</v>
      </c>
      <c r="N10">
        <v>57</v>
      </c>
      <c r="O10">
        <v>292</v>
      </c>
      <c r="P10">
        <v>1</v>
      </c>
      <c r="Q10">
        <v>291</v>
      </c>
      <c r="R10">
        <v>391</v>
      </c>
      <c r="S10">
        <v>24</v>
      </c>
      <c r="T10">
        <v>1</v>
      </c>
      <c r="U10">
        <v>0</v>
      </c>
      <c r="V10">
        <v>1331</v>
      </c>
      <c r="W10">
        <v>1269</v>
      </c>
      <c r="X10">
        <v>0</v>
      </c>
      <c r="Y10">
        <v>94</v>
      </c>
      <c r="Z10">
        <f t="shared" si="0"/>
        <v>149152</v>
      </c>
    </row>
    <row r="11" spans="3: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4" spans="3:25">
      <c r="C14" t="s">
        <v>91</v>
      </c>
      <c r="D14" t="s">
        <v>92</v>
      </c>
      <c r="E14" t="s">
        <v>93</v>
      </c>
      <c r="F14" t="s">
        <v>94</v>
      </c>
      <c r="G14" t="s">
        <v>95</v>
      </c>
      <c r="H14" t="s">
        <v>96</v>
      </c>
      <c r="I14" t="s">
        <v>97</v>
      </c>
      <c r="J14" t="s">
        <v>98</v>
      </c>
      <c r="K14" t="s">
        <v>99</v>
      </c>
      <c r="L14" t="s">
        <v>100</v>
      </c>
      <c r="M14" t="s">
        <v>101</v>
      </c>
      <c r="N14" t="s">
        <v>102</v>
      </c>
      <c r="O14" t="s">
        <v>103</v>
      </c>
      <c r="P14" t="s">
        <v>104</v>
      </c>
      <c r="Q14" t="s">
        <v>105</v>
      </c>
      <c r="R14" t="s">
        <v>106</v>
      </c>
      <c r="S14" t="s">
        <v>107</v>
      </c>
      <c r="T14" t="s">
        <v>108</v>
      </c>
      <c r="U14" t="s">
        <v>109</v>
      </c>
      <c r="V14" t="s">
        <v>110</v>
      </c>
      <c r="W14" t="s">
        <v>111</v>
      </c>
      <c r="X14" t="s">
        <v>112</v>
      </c>
      <c r="Y14" t="s">
        <v>113</v>
      </c>
    </row>
    <row r="15" spans="1:25">
      <c r="A15" t="s">
        <v>78</v>
      </c>
      <c r="B15" t="s">
        <v>114</v>
      </c>
      <c r="C15">
        <f>C2/$Z$2</f>
        <v>8.42619704661794e-5</v>
      </c>
      <c r="D15">
        <f t="shared" ref="D15:Y15" si="1">D2/$Z$2</f>
        <v>0.214678435255208</v>
      </c>
      <c r="E15">
        <f t="shared" si="1"/>
        <v>0</v>
      </c>
      <c r="F15">
        <f t="shared" si="1"/>
        <v>0.277727454656527</v>
      </c>
      <c r="G15">
        <f t="shared" si="1"/>
        <v>0.000516104569105349</v>
      </c>
      <c r="H15">
        <f t="shared" si="1"/>
        <v>0.148890901813739</v>
      </c>
      <c r="I15">
        <f t="shared" si="1"/>
        <v>0.00534010237829412</v>
      </c>
      <c r="J15">
        <f t="shared" si="1"/>
        <v>0.0580143666659645</v>
      </c>
      <c r="K15">
        <f t="shared" si="1"/>
        <v>0.00658296644267026</v>
      </c>
      <c r="L15">
        <f t="shared" si="1"/>
        <v>0.00207495102272967</v>
      </c>
      <c r="M15">
        <f t="shared" si="1"/>
        <v>0.0737608223968318</v>
      </c>
      <c r="N15">
        <f t="shared" si="1"/>
        <v>0.0378230919930063</v>
      </c>
      <c r="O15">
        <f t="shared" si="1"/>
        <v>0.0206231172715974</v>
      </c>
      <c r="P15">
        <f t="shared" si="1"/>
        <v>0.072107181226433</v>
      </c>
      <c r="Q15">
        <f t="shared" si="1"/>
        <v>0.000221187672473721</v>
      </c>
      <c r="R15">
        <f t="shared" si="1"/>
        <v>4.21309852330897e-5</v>
      </c>
      <c r="S15">
        <f t="shared" si="1"/>
        <v>3.15982389248173e-5</v>
      </c>
      <c r="T15">
        <f t="shared" si="1"/>
        <v>0.000832086958353521</v>
      </c>
      <c r="U15">
        <f t="shared" si="1"/>
        <v>6.31964778496345e-5</v>
      </c>
      <c r="V15">
        <f t="shared" si="1"/>
        <v>0</v>
      </c>
      <c r="W15">
        <f t="shared" si="1"/>
        <v>2.10654926165448e-5</v>
      </c>
      <c r="X15">
        <f t="shared" si="1"/>
        <v>0.0724231636156812</v>
      </c>
      <c r="Y15">
        <f t="shared" si="1"/>
        <v>0.00814181289629458</v>
      </c>
    </row>
    <row r="16" spans="2:25">
      <c r="B16" t="s">
        <v>82</v>
      </c>
      <c r="C16">
        <f>C3/$Z$3</f>
        <v>0.193641826059895</v>
      </c>
      <c r="D16">
        <f t="shared" ref="D16:Y16" si="2">D3/$Z$3</f>
        <v>0.113039523136954</v>
      </c>
      <c r="E16">
        <f t="shared" si="2"/>
        <v>0.000335144710698298</v>
      </c>
      <c r="F16">
        <f t="shared" si="2"/>
        <v>0.000646350513489575</v>
      </c>
      <c r="G16">
        <f t="shared" si="2"/>
        <v>0.0158475570344481</v>
      </c>
      <c r="H16">
        <f t="shared" si="2"/>
        <v>0.000837861776745745</v>
      </c>
      <c r="I16">
        <f t="shared" si="2"/>
        <v>0.00646350513489575</v>
      </c>
      <c r="J16">
        <f t="shared" si="2"/>
        <v>0.0428027673377541</v>
      </c>
      <c r="K16">
        <f t="shared" si="2"/>
        <v>0.0308093744763364</v>
      </c>
      <c r="L16">
        <f t="shared" si="2"/>
        <v>0.00603260479256936</v>
      </c>
      <c r="M16">
        <f t="shared" si="2"/>
        <v>0.000670289421396596</v>
      </c>
      <c r="N16">
        <f t="shared" si="2"/>
        <v>0.0236995188279511</v>
      </c>
      <c r="O16">
        <f t="shared" si="2"/>
        <v>0.0448375745098509</v>
      </c>
      <c r="P16">
        <f t="shared" si="2"/>
        <v>0.0070859167404783</v>
      </c>
      <c r="Q16">
        <f t="shared" si="2"/>
        <v>4.78778158140426e-5</v>
      </c>
      <c r="R16">
        <f t="shared" si="2"/>
        <v>2.39389079070213e-5</v>
      </c>
      <c r="S16">
        <f t="shared" si="2"/>
        <v>0.030330596318196</v>
      </c>
      <c r="T16">
        <f t="shared" si="2"/>
        <v>0.000526655973954468</v>
      </c>
      <c r="U16">
        <f t="shared" si="2"/>
        <v>0.437339908553372</v>
      </c>
      <c r="V16">
        <f t="shared" si="2"/>
        <v>0</v>
      </c>
      <c r="W16">
        <f t="shared" si="2"/>
        <v>0.00974313551815766</v>
      </c>
      <c r="X16">
        <f t="shared" si="2"/>
        <v>0.00174754027721255</v>
      </c>
      <c r="Y16">
        <f t="shared" si="2"/>
        <v>0.0334905321619228</v>
      </c>
    </row>
    <row r="17" spans="2:25">
      <c r="B17" t="s">
        <v>83</v>
      </c>
      <c r="C17">
        <f>C4/$Z$4</f>
        <v>0.0202427735568946</v>
      </c>
      <c r="D17">
        <f t="shared" ref="D17:Y17" si="3">D4/$Z$4</f>
        <v>0.299379966815125</v>
      </c>
      <c r="E17">
        <f t="shared" si="3"/>
        <v>0</v>
      </c>
      <c r="F17">
        <f t="shared" si="3"/>
        <v>0.00015719151165837</v>
      </c>
      <c r="G17">
        <f t="shared" si="3"/>
        <v>0.0921142258318051</v>
      </c>
      <c r="H17">
        <f t="shared" si="3"/>
        <v>8.73286175879836e-5</v>
      </c>
      <c r="I17">
        <f t="shared" si="3"/>
        <v>0.00136232643437254</v>
      </c>
      <c r="J17">
        <f t="shared" si="3"/>
        <v>0.239717055279015</v>
      </c>
      <c r="K17">
        <f t="shared" si="3"/>
        <v>0.0258842022530783</v>
      </c>
      <c r="L17">
        <f t="shared" si="3"/>
        <v>0.00172910662824207</v>
      </c>
      <c r="M17">
        <f t="shared" si="3"/>
        <v>0.0134835385555847</v>
      </c>
      <c r="N17">
        <f t="shared" si="3"/>
        <v>0.00698628940703869</v>
      </c>
      <c r="O17">
        <f t="shared" si="3"/>
        <v>0.0335691206008209</v>
      </c>
      <c r="P17">
        <f t="shared" si="3"/>
        <v>0.000925683346432626</v>
      </c>
      <c r="Q17">
        <f t="shared" si="3"/>
        <v>0.0103222425988997</v>
      </c>
      <c r="R17">
        <f t="shared" si="3"/>
        <v>0.167181905510436</v>
      </c>
      <c r="S17">
        <f t="shared" si="3"/>
        <v>0</v>
      </c>
      <c r="T17">
        <f t="shared" si="3"/>
        <v>0.0766046633481792</v>
      </c>
      <c r="U17">
        <f t="shared" si="3"/>
        <v>0.000454108811457515</v>
      </c>
      <c r="V17">
        <f t="shared" si="3"/>
        <v>0</v>
      </c>
      <c r="W17">
        <f t="shared" si="3"/>
        <v>0.00911710767618549</v>
      </c>
      <c r="X17">
        <f t="shared" si="3"/>
        <v>0.000209588682211161</v>
      </c>
      <c r="Y17">
        <f t="shared" si="3"/>
        <v>0.000471574534975111</v>
      </c>
    </row>
    <row r="18" spans="1:25">
      <c r="A18" t="s">
        <v>80</v>
      </c>
      <c r="B18" t="s">
        <v>114</v>
      </c>
      <c r="C18">
        <f>C5/$Z$5</f>
        <v>0.0246947950177349</v>
      </c>
      <c r="D18">
        <f t="shared" ref="D18:Y18" si="4">D5/$Z$5</f>
        <v>0.147983172482059</v>
      </c>
      <c r="E18">
        <f t="shared" si="4"/>
        <v>0.259475789821001</v>
      </c>
      <c r="F18">
        <f t="shared" si="4"/>
        <v>0.190670626082653</v>
      </c>
      <c r="G18">
        <f t="shared" si="4"/>
        <v>0.0398106904231626</v>
      </c>
      <c r="H18">
        <f t="shared" si="4"/>
        <v>0.0502969561989607</v>
      </c>
      <c r="I18">
        <f t="shared" si="4"/>
        <v>0.0388517693640188</v>
      </c>
      <c r="J18">
        <f t="shared" si="4"/>
        <v>0.0143735049080261</v>
      </c>
      <c r="K18">
        <f t="shared" si="4"/>
        <v>0.0144559927410707</v>
      </c>
      <c r="L18">
        <f t="shared" si="4"/>
        <v>0.0609894415573703</v>
      </c>
      <c r="M18">
        <f t="shared" si="4"/>
        <v>0.0621133382826033</v>
      </c>
      <c r="N18">
        <f t="shared" si="4"/>
        <v>0.0259939783881877</v>
      </c>
      <c r="O18">
        <f t="shared" si="4"/>
        <v>0.0156829992576095</v>
      </c>
      <c r="P18">
        <f t="shared" si="4"/>
        <v>0.0210756413429019</v>
      </c>
      <c r="Q18">
        <f t="shared" si="4"/>
        <v>0.000556792873051225</v>
      </c>
      <c r="R18">
        <f t="shared" si="4"/>
        <v>0.00391817206961973</v>
      </c>
      <c r="S18">
        <f t="shared" si="4"/>
        <v>5.15548956528912e-5</v>
      </c>
      <c r="T18">
        <f t="shared" si="4"/>
        <v>0.00204157386785449</v>
      </c>
      <c r="U18">
        <f t="shared" si="4"/>
        <v>0.00243339107481646</v>
      </c>
      <c r="V18">
        <f t="shared" si="4"/>
        <v>0.00230965932524953</v>
      </c>
      <c r="W18">
        <f t="shared" si="4"/>
        <v>0.0127443702053947</v>
      </c>
      <c r="X18">
        <f t="shared" si="4"/>
        <v>0.00210343974263796</v>
      </c>
      <c r="Y18">
        <f t="shared" si="4"/>
        <v>0.00737235007836344</v>
      </c>
    </row>
    <row r="19" spans="2:25">
      <c r="B19" t="s">
        <v>82</v>
      </c>
      <c r="C19">
        <f>C6/$Z$6</f>
        <v>0.039490397558155</v>
      </c>
      <c r="D19">
        <f t="shared" ref="D19:Y19" si="5">D6/$Z$6</f>
        <v>0.10770280774262</v>
      </c>
      <c r="E19">
        <f t="shared" si="5"/>
        <v>0.477202494928622</v>
      </c>
      <c r="F19">
        <f t="shared" si="5"/>
        <v>5.68752725273475e-5</v>
      </c>
      <c r="G19">
        <f t="shared" si="5"/>
        <v>0.0716249265361063</v>
      </c>
      <c r="H19">
        <f t="shared" si="5"/>
        <v>0</v>
      </c>
      <c r="I19">
        <f t="shared" si="5"/>
        <v>0.0451400079625382</v>
      </c>
      <c r="J19">
        <f t="shared" si="5"/>
        <v>0.0201528048988568</v>
      </c>
      <c r="K19">
        <f t="shared" si="5"/>
        <v>0.0262005422109314</v>
      </c>
      <c r="L19">
        <f t="shared" si="5"/>
        <v>0.10914364797998</v>
      </c>
      <c r="M19">
        <f t="shared" si="5"/>
        <v>0.000872087512085995</v>
      </c>
      <c r="N19">
        <f t="shared" si="5"/>
        <v>0.0419170758526551</v>
      </c>
      <c r="O19">
        <f t="shared" si="5"/>
        <v>0.0204940565340209</v>
      </c>
      <c r="P19">
        <f t="shared" si="5"/>
        <v>0.000189584241757825</v>
      </c>
      <c r="Q19">
        <f t="shared" si="5"/>
        <v>0.00091000436043756</v>
      </c>
      <c r="R19">
        <f t="shared" si="5"/>
        <v>0.00743170227690674</v>
      </c>
      <c r="S19">
        <f t="shared" si="5"/>
        <v>5.68752725273475e-5</v>
      </c>
      <c r="T19">
        <f t="shared" si="5"/>
        <v>0.00142188181318369</v>
      </c>
      <c r="U19">
        <f t="shared" si="5"/>
        <v>0.00178209187252356</v>
      </c>
      <c r="V19">
        <f t="shared" si="5"/>
        <v>0.00439835440878154</v>
      </c>
      <c r="W19">
        <f t="shared" si="5"/>
        <v>0.0233757370087398</v>
      </c>
      <c r="X19">
        <f t="shared" si="5"/>
        <v>0</v>
      </c>
      <c r="Y19">
        <f t="shared" si="5"/>
        <v>0.000436043756042998</v>
      </c>
    </row>
    <row r="20" spans="2:25">
      <c r="B20" t="s">
        <v>83</v>
      </c>
      <c r="C20">
        <f>C7/$Z$7</f>
        <v>0.103960004429889</v>
      </c>
      <c r="D20">
        <f t="shared" ref="D20:Y20" si="6">D7/$Z$7</f>
        <v>0.184900406600535</v>
      </c>
      <c r="E20">
        <f t="shared" si="6"/>
        <v>0.285949341053997</v>
      </c>
      <c r="F20">
        <f t="shared" si="6"/>
        <v>0.00142389292325217</v>
      </c>
      <c r="G20">
        <f t="shared" si="6"/>
        <v>0.0211368993940545</v>
      </c>
      <c r="H20">
        <f t="shared" si="6"/>
        <v>0.000617020266742608</v>
      </c>
      <c r="I20">
        <f t="shared" si="6"/>
        <v>0.0518455234388596</v>
      </c>
      <c r="J20">
        <f t="shared" si="6"/>
        <v>0.00444571012704289</v>
      </c>
      <c r="K20">
        <f t="shared" si="6"/>
        <v>0.164427990570665</v>
      </c>
      <c r="L20">
        <f t="shared" si="6"/>
        <v>0.0841837138291645</v>
      </c>
      <c r="M20">
        <f t="shared" si="6"/>
        <v>0.000427167876975651</v>
      </c>
      <c r="N20">
        <f t="shared" si="6"/>
        <v>0.0135269827708956</v>
      </c>
      <c r="O20">
        <f t="shared" si="6"/>
        <v>0.0152989384087206</v>
      </c>
      <c r="P20">
        <f t="shared" si="6"/>
        <v>0.000411346844495072</v>
      </c>
      <c r="Q20">
        <f t="shared" si="6"/>
        <v>0.00230987074216463</v>
      </c>
      <c r="R20">
        <f t="shared" si="6"/>
        <v>0.0186529972946034</v>
      </c>
      <c r="S20">
        <f t="shared" si="6"/>
        <v>1.58210324805797e-5</v>
      </c>
      <c r="T20">
        <f t="shared" si="6"/>
        <v>0.0021041973199171</v>
      </c>
      <c r="U20">
        <f t="shared" si="6"/>
        <v>9.49261948834781e-5</v>
      </c>
      <c r="V20">
        <f t="shared" si="6"/>
        <v>0.0220703403104087</v>
      </c>
      <c r="W20">
        <f t="shared" si="6"/>
        <v>0.0210894362966127</v>
      </c>
      <c r="X20">
        <f t="shared" si="6"/>
        <v>0</v>
      </c>
      <c r="Y20">
        <f t="shared" si="6"/>
        <v>0.00110747227364058</v>
      </c>
    </row>
    <row r="21" spans="1:25">
      <c r="A21" t="s">
        <v>79</v>
      </c>
      <c r="B21" t="s">
        <v>114</v>
      </c>
      <c r="C21">
        <f>C8/$Z$8</f>
        <v>0.00145169704897209</v>
      </c>
      <c r="D21">
        <f t="shared" ref="D21:Y21" si="7">D8/$Z$8</f>
        <v>0.392056495210156</v>
      </c>
      <c r="E21">
        <f t="shared" si="7"/>
        <v>3.02436885202519e-5</v>
      </c>
      <c r="F21">
        <f t="shared" si="7"/>
        <v>0.231984212794592</v>
      </c>
      <c r="G21">
        <f t="shared" si="7"/>
        <v>0.0109557761664613</v>
      </c>
      <c r="H21">
        <f t="shared" si="7"/>
        <v>0.078270665890412</v>
      </c>
      <c r="I21">
        <f t="shared" si="7"/>
        <v>0.0269849310821948</v>
      </c>
      <c r="J21">
        <f t="shared" si="7"/>
        <v>0.00158023272518316</v>
      </c>
      <c r="K21">
        <f t="shared" si="7"/>
        <v>0.00463484526572861</v>
      </c>
      <c r="L21">
        <f t="shared" si="7"/>
        <v>0.0013080395285009</v>
      </c>
      <c r="M21">
        <f t="shared" si="7"/>
        <v>0.035770722597328</v>
      </c>
      <c r="N21">
        <f t="shared" si="7"/>
        <v>0.0263649354675296</v>
      </c>
      <c r="O21">
        <f t="shared" si="7"/>
        <v>0.0214578970051187</v>
      </c>
      <c r="P21">
        <f t="shared" si="7"/>
        <v>0.0285878465737681</v>
      </c>
      <c r="Q21">
        <f t="shared" si="7"/>
        <v>0.000778774979396487</v>
      </c>
      <c r="R21">
        <f t="shared" si="7"/>
        <v>1.5121844260126e-5</v>
      </c>
      <c r="S21">
        <f t="shared" si="7"/>
        <v>0.0799265078368958</v>
      </c>
      <c r="T21">
        <f t="shared" si="7"/>
        <v>0.0456528478213203</v>
      </c>
      <c r="U21">
        <f t="shared" si="7"/>
        <v>0</v>
      </c>
      <c r="V21">
        <f t="shared" si="7"/>
        <v>3.78046106503149e-5</v>
      </c>
      <c r="W21">
        <f t="shared" si="7"/>
        <v>6.80482991705668e-5</v>
      </c>
      <c r="X21">
        <f t="shared" si="7"/>
        <v>0.00103584633181863</v>
      </c>
      <c r="Y21">
        <f t="shared" si="7"/>
        <v>0.011046507232022</v>
      </c>
    </row>
    <row r="22" spans="2:25">
      <c r="B22" t="s">
        <v>82</v>
      </c>
      <c r="C22">
        <f>C9/$Z$9</f>
        <v>0.498199932072908</v>
      </c>
      <c r="D22">
        <f t="shared" ref="D22:Y22" si="8">D9/$Z$9</f>
        <v>0.0308238046718744</v>
      </c>
      <c r="E22">
        <f t="shared" si="8"/>
        <v>0.143560134344692</v>
      </c>
      <c r="F22">
        <f t="shared" si="8"/>
        <v>0.00390958149364127</v>
      </c>
      <c r="G22">
        <f t="shared" si="8"/>
        <v>0.0152307634250349</v>
      </c>
      <c r="H22">
        <f t="shared" si="8"/>
        <v>0.00120759273934865</v>
      </c>
      <c r="I22">
        <f t="shared" si="8"/>
        <v>0.0508321068719574</v>
      </c>
      <c r="J22">
        <f t="shared" si="8"/>
        <v>6.03796369674327e-5</v>
      </c>
      <c r="K22">
        <f t="shared" si="8"/>
        <v>0.0139099588663723</v>
      </c>
      <c r="L22">
        <f t="shared" si="8"/>
        <v>0.0146948941469489</v>
      </c>
      <c r="M22">
        <f t="shared" si="8"/>
        <v>0.00116230801162308</v>
      </c>
      <c r="N22">
        <f t="shared" si="8"/>
        <v>0.00639269406392694</v>
      </c>
      <c r="O22">
        <f t="shared" si="8"/>
        <v>0.0156987056115325</v>
      </c>
      <c r="P22">
        <f t="shared" si="8"/>
        <v>0.00252839729801125</v>
      </c>
      <c r="Q22">
        <f t="shared" si="8"/>
        <v>0.0820559266387411</v>
      </c>
      <c r="R22">
        <f t="shared" si="8"/>
        <v>0.000316993094079022</v>
      </c>
      <c r="S22">
        <f t="shared" si="8"/>
        <v>0.000339635457941809</v>
      </c>
      <c r="T22">
        <f t="shared" si="8"/>
        <v>0.00123778255783237</v>
      </c>
      <c r="U22">
        <f t="shared" si="8"/>
        <v>0</v>
      </c>
      <c r="V22">
        <f t="shared" si="8"/>
        <v>0.0960564549605645</v>
      </c>
      <c r="W22">
        <f t="shared" si="8"/>
        <v>0.0140986452318955</v>
      </c>
      <c r="X22">
        <f t="shared" si="8"/>
        <v>1.50949092418582e-5</v>
      </c>
      <c r="Y22">
        <f t="shared" si="8"/>
        <v>0.00766821389486396</v>
      </c>
    </row>
    <row r="23" spans="2:25">
      <c r="B23" t="s">
        <v>83</v>
      </c>
      <c r="C23">
        <f>C10/$Z$10</f>
        <v>0.714003164556962</v>
      </c>
      <c r="D23">
        <f t="shared" ref="D23:Y23" si="9">D10/$Z$10</f>
        <v>0.026637255953658</v>
      </c>
      <c r="E23">
        <f t="shared" si="9"/>
        <v>0.0905921476078095</v>
      </c>
      <c r="F23">
        <f t="shared" si="9"/>
        <v>9.38639776871916e-5</v>
      </c>
      <c r="G23">
        <f t="shared" si="9"/>
        <v>0.0781216477150826</v>
      </c>
      <c r="H23">
        <f t="shared" si="9"/>
        <v>7.37502681827934e-5</v>
      </c>
      <c r="I23">
        <f t="shared" si="9"/>
        <v>0.0400933276121004</v>
      </c>
      <c r="J23">
        <f t="shared" si="9"/>
        <v>0</v>
      </c>
      <c r="K23">
        <f t="shared" si="9"/>
        <v>0.0246728169920618</v>
      </c>
      <c r="L23">
        <f t="shared" si="9"/>
        <v>0.000476024458270757</v>
      </c>
      <c r="M23">
        <f t="shared" si="9"/>
        <v>8.71594078523922e-5</v>
      </c>
      <c r="N23">
        <f t="shared" si="9"/>
        <v>0.000382160480583566</v>
      </c>
      <c r="O23">
        <f t="shared" si="9"/>
        <v>0.00195773439176142</v>
      </c>
      <c r="P23">
        <f t="shared" si="9"/>
        <v>6.7045698347994e-6</v>
      </c>
      <c r="Q23">
        <f t="shared" si="9"/>
        <v>0.00195102982192663</v>
      </c>
      <c r="R23">
        <f t="shared" si="9"/>
        <v>0.00262148680540656</v>
      </c>
      <c r="S23">
        <f t="shared" si="9"/>
        <v>0.000160909676035186</v>
      </c>
      <c r="T23">
        <f t="shared" si="9"/>
        <v>6.7045698347994e-6</v>
      </c>
      <c r="U23">
        <f t="shared" si="9"/>
        <v>0</v>
      </c>
      <c r="V23">
        <f t="shared" si="9"/>
        <v>0.008923782450118</v>
      </c>
      <c r="W23">
        <f t="shared" si="9"/>
        <v>0.00850809912036044</v>
      </c>
      <c r="X23">
        <f t="shared" si="9"/>
        <v>0</v>
      </c>
      <c r="Y23">
        <f t="shared" si="9"/>
        <v>0.000630229564471143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"/>
  <sheetViews>
    <sheetView topLeftCell="A13" workbookViewId="0">
      <selection activeCell="C24" sqref="C24:V24"/>
    </sheetView>
  </sheetViews>
  <sheetFormatPr defaultColWidth="9" defaultRowHeight="14"/>
  <sheetData>
    <row r="1" spans="2:8">
      <c r="B1" t="s">
        <v>78</v>
      </c>
      <c r="E1" t="s">
        <v>79</v>
      </c>
      <c r="H1" t="s">
        <v>80</v>
      </c>
    </row>
    <row r="2" spans="2:10">
      <c r="B2" t="s">
        <v>81</v>
      </c>
      <c r="C2" t="s">
        <v>82</v>
      </c>
      <c r="D2" t="s">
        <v>83</v>
      </c>
      <c r="E2" t="s">
        <v>81</v>
      </c>
      <c r="F2" t="s">
        <v>82</v>
      </c>
      <c r="G2" t="s">
        <v>83</v>
      </c>
      <c r="H2" t="s">
        <v>81</v>
      </c>
      <c r="I2" t="s">
        <v>82</v>
      </c>
      <c r="J2" t="s">
        <v>83</v>
      </c>
    </row>
    <row r="3" spans="1:10">
      <c r="A3" t="s">
        <v>10</v>
      </c>
      <c r="B3">
        <v>12041.3333333333</v>
      </c>
      <c r="C3">
        <v>13838.3333333333</v>
      </c>
      <c r="D3">
        <v>20613.3333333333</v>
      </c>
      <c r="E3">
        <v>6140.5</v>
      </c>
      <c r="F3">
        <v>5904</v>
      </c>
      <c r="G3">
        <v>8114.75</v>
      </c>
      <c r="H3">
        <v>7222.66666666667</v>
      </c>
      <c r="I3">
        <v>8056.66666666667</v>
      </c>
      <c r="J3">
        <v>10165</v>
      </c>
    </row>
    <row r="4" spans="1:10">
      <c r="A4" t="s">
        <v>11</v>
      </c>
      <c r="B4">
        <v>1.66666666666667</v>
      </c>
      <c r="C4">
        <v>5394.33333333333</v>
      </c>
      <c r="D4">
        <v>3111.66666666667</v>
      </c>
      <c r="E4">
        <v>1.16666666666667</v>
      </c>
      <c r="F4">
        <v>186.666666666667</v>
      </c>
      <c r="G4">
        <v>14</v>
      </c>
      <c r="H4">
        <v>4529.66666666667</v>
      </c>
      <c r="I4">
        <v>9062</v>
      </c>
      <c r="J4">
        <v>5888.25</v>
      </c>
    </row>
    <row r="5" spans="1:10">
      <c r="A5" t="s">
        <v>14</v>
      </c>
      <c r="B5">
        <v>1612.33333333333</v>
      </c>
      <c r="C5">
        <v>400.666666666667</v>
      </c>
      <c r="D5">
        <v>395.333333333333</v>
      </c>
      <c r="E5">
        <v>3089.16666666667</v>
      </c>
      <c r="F5">
        <v>1447</v>
      </c>
      <c r="G5">
        <v>5723.75</v>
      </c>
      <c r="H5">
        <v>1232.66666666667</v>
      </c>
      <c r="I5">
        <v>909.333333333333</v>
      </c>
      <c r="J5">
        <v>805</v>
      </c>
    </row>
    <row r="6" spans="1:10">
      <c r="A6" t="s">
        <v>13</v>
      </c>
      <c r="B6">
        <v>1727.66666666667</v>
      </c>
      <c r="C6">
        <v>3921</v>
      </c>
      <c r="D6">
        <v>865.666666666667</v>
      </c>
      <c r="E6">
        <v>1715</v>
      </c>
      <c r="F6">
        <v>1889.33333333333</v>
      </c>
      <c r="G6">
        <v>1183</v>
      </c>
      <c r="H6">
        <v>1311.66666666667</v>
      </c>
      <c r="I6">
        <v>1497</v>
      </c>
      <c r="J6">
        <v>1268.75</v>
      </c>
    </row>
    <row r="7" spans="1:10">
      <c r="A7" t="s">
        <v>12</v>
      </c>
      <c r="B7">
        <v>5471.66666666667</v>
      </c>
      <c r="C7">
        <v>1244</v>
      </c>
      <c r="D7">
        <v>113</v>
      </c>
      <c r="E7">
        <v>4559.5</v>
      </c>
      <c r="F7">
        <v>165</v>
      </c>
      <c r="G7">
        <v>38.5</v>
      </c>
      <c r="H7">
        <v>3161.16666666667</v>
      </c>
      <c r="I7">
        <v>50</v>
      </c>
      <c r="J7">
        <v>134.25</v>
      </c>
    </row>
    <row r="8" spans="1:10">
      <c r="A8" t="s">
        <v>16</v>
      </c>
      <c r="B8">
        <v>1412.66666666667</v>
      </c>
      <c r="C8">
        <v>152.666666666667</v>
      </c>
      <c r="D8">
        <v>1.66666666666667</v>
      </c>
      <c r="E8">
        <v>231.166666666667</v>
      </c>
      <c r="F8">
        <v>8958.66666666667</v>
      </c>
      <c r="G8">
        <v>29</v>
      </c>
      <c r="H8">
        <v>249.333333333333</v>
      </c>
      <c r="I8">
        <v>112</v>
      </c>
      <c r="J8">
        <v>215.5</v>
      </c>
    </row>
    <row r="9" spans="1:10">
      <c r="A9" t="s">
        <v>21</v>
      </c>
      <c r="B9">
        <v>0</v>
      </c>
      <c r="C9">
        <v>10</v>
      </c>
      <c r="D9">
        <v>122.333333333333</v>
      </c>
      <c r="E9">
        <v>1.33333333333333</v>
      </c>
      <c r="F9">
        <v>14</v>
      </c>
      <c r="G9">
        <v>3588.75</v>
      </c>
      <c r="H9">
        <v>75.1666666666667</v>
      </c>
      <c r="I9">
        <v>153.666666666667</v>
      </c>
      <c r="J9">
        <v>1325</v>
      </c>
    </row>
    <row r="10" spans="1:10">
      <c r="A10" t="s">
        <v>15</v>
      </c>
      <c r="B10">
        <v>1997</v>
      </c>
      <c r="C10">
        <v>27.6666666666667</v>
      </c>
      <c r="D10">
        <v>2</v>
      </c>
      <c r="E10">
        <v>2401.16666666667</v>
      </c>
      <c r="F10">
        <v>11.6666666666667</v>
      </c>
      <c r="G10">
        <v>1.25</v>
      </c>
      <c r="H10">
        <v>813.666666666667</v>
      </c>
      <c r="I10">
        <v>1.66666666666667</v>
      </c>
      <c r="J10">
        <v>11.75</v>
      </c>
    </row>
    <row r="11" spans="1:10">
      <c r="A11" t="s">
        <v>17</v>
      </c>
      <c r="B11">
        <v>267</v>
      </c>
      <c r="C11">
        <v>47</v>
      </c>
      <c r="D11">
        <v>0.333333333333333</v>
      </c>
      <c r="E11">
        <v>40</v>
      </c>
      <c r="F11">
        <v>0</v>
      </c>
      <c r="G11">
        <v>0.25</v>
      </c>
      <c r="H11">
        <v>526.333333333333</v>
      </c>
      <c r="I11">
        <v>0.666666666666667</v>
      </c>
      <c r="J11">
        <v>4.75</v>
      </c>
    </row>
    <row r="12" spans="1:10">
      <c r="A12" t="s">
        <v>18</v>
      </c>
      <c r="B12">
        <v>206</v>
      </c>
      <c r="C12">
        <v>0</v>
      </c>
      <c r="D12">
        <v>0.333333333333333</v>
      </c>
      <c r="E12">
        <v>261.166666666667</v>
      </c>
      <c r="F12">
        <v>0</v>
      </c>
      <c r="G12">
        <v>16</v>
      </c>
      <c r="H12">
        <v>359.333333333333</v>
      </c>
      <c r="I12">
        <v>0.666666666666667</v>
      </c>
      <c r="J12">
        <v>2.5</v>
      </c>
    </row>
    <row r="13" spans="1:10">
      <c r="A13" t="s">
        <v>36</v>
      </c>
      <c r="E13">
        <v>319.5</v>
      </c>
      <c r="F13">
        <v>4</v>
      </c>
      <c r="G13">
        <v>20.75</v>
      </c>
      <c r="H13">
        <v>89.6666666666667</v>
      </c>
      <c r="I13">
        <v>11</v>
      </c>
      <c r="J13">
        <v>3.25</v>
      </c>
    </row>
    <row r="14" spans="1:10">
      <c r="A14" t="s">
        <v>19</v>
      </c>
      <c r="B14">
        <v>179.666666666667</v>
      </c>
      <c r="C14">
        <v>0</v>
      </c>
      <c r="D14">
        <v>0</v>
      </c>
      <c r="E14">
        <v>146.333333333333</v>
      </c>
      <c r="F14">
        <v>1</v>
      </c>
      <c r="G14">
        <v>0.25</v>
      </c>
      <c r="H14">
        <v>103.666666666667</v>
      </c>
      <c r="I14">
        <v>0.333333333333333</v>
      </c>
      <c r="J14">
        <v>1.5</v>
      </c>
    </row>
    <row r="15" spans="1:10">
      <c r="A15" t="s">
        <v>20</v>
      </c>
      <c r="B15">
        <v>88.6666666666667</v>
      </c>
      <c r="C15">
        <v>54.3333333333333</v>
      </c>
      <c r="D15">
        <v>1</v>
      </c>
      <c r="E15">
        <v>9.33333333333333</v>
      </c>
      <c r="F15">
        <v>80.6666666666667</v>
      </c>
      <c r="G15">
        <v>118.75</v>
      </c>
      <c r="H15">
        <v>52</v>
      </c>
      <c r="I15">
        <v>9</v>
      </c>
      <c r="J15">
        <v>5.5</v>
      </c>
    </row>
    <row r="16" spans="1:10">
      <c r="A16" t="s">
        <v>22</v>
      </c>
      <c r="B16">
        <v>120</v>
      </c>
      <c r="C16">
        <v>0</v>
      </c>
      <c r="D16">
        <v>0</v>
      </c>
      <c r="E16">
        <v>61</v>
      </c>
      <c r="F16">
        <v>73.3333333333333</v>
      </c>
      <c r="G16">
        <v>1</v>
      </c>
      <c r="H16">
        <v>49.5</v>
      </c>
      <c r="I16">
        <v>5</v>
      </c>
      <c r="J16">
        <v>1.25</v>
      </c>
    </row>
    <row r="17" spans="1:10">
      <c r="A17" t="s">
        <v>37</v>
      </c>
      <c r="E17">
        <v>0</v>
      </c>
      <c r="F17">
        <v>196</v>
      </c>
      <c r="G17">
        <v>0</v>
      </c>
      <c r="H17">
        <v>1</v>
      </c>
      <c r="I17">
        <v>4</v>
      </c>
      <c r="J17">
        <v>0</v>
      </c>
    </row>
    <row r="18" spans="1:10">
      <c r="A18" t="s">
        <v>28</v>
      </c>
      <c r="B18">
        <v>0.666666666666667</v>
      </c>
      <c r="C18">
        <v>0</v>
      </c>
      <c r="D18">
        <v>1</v>
      </c>
      <c r="E18">
        <v>1</v>
      </c>
      <c r="F18">
        <v>0</v>
      </c>
      <c r="G18">
        <v>130.25</v>
      </c>
      <c r="H18">
        <v>0.666666666666667</v>
      </c>
      <c r="I18">
        <v>1</v>
      </c>
      <c r="J18">
        <v>47.5</v>
      </c>
    </row>
    <row r="19" spans="1:10">
      <c r="A19" t="s">
        <v>23</v>
      </c>
      <c r="B19">
        <v>0</v>
      </c>
      <c r="C19">
        <v>96.3333333333333</v>
      </c>
      <c r="D19">
        <v>0</v>
      </c>
      <c r="E19">
        <v>3</v>
      </c>
      <c r="F19">
        <v>49.3333333333333</v>
      </c>
      <c r="G19">
        <v>11</v>
      </c>
      <c r="H19">
        <v>0.5</v>
      </c>
      <c r="I19">
        <v>0</v>
      </c>
      <c r="J19">
        <v>0.5</v>
      </c>
    </row>
    <row r="20" spans="1:10">
      <c r="A20" t="s">
        <v>40</v>
      </c>
      <c r="E20">
        <v>0</v>
      </c>
      <c r="F20">
        <v>129.333333333333</v>
      </c>
      <c r="G20">
        <v>0</v>
      </c>
      <c r="H20">
        <v>8</v>
      </c>
      <c r="I20">
        <v>2.33333333333333</v>
      </c>
      <c r="J20">
        <v>7.25</v>
      </c>
    </row>
    <row r="21" spans="1:10">
      <c r="A21" t="s">
        <v>39</v>
      </c>
      <c r="E21">
        <v>0</v>
      </c>
      <c r="F21">
        <v>0</v>
      </c>
      <c r="G21">
        <v>129.25</v>
      </c>
      <c r="H21">
        <v>0</v>
      </c>
      <c r="I21">
        <v>0</v>
      </c>
      <c r="J21">
        <v>0</v>
      </c>
    </row>
    <row r="22" spans="1:10">
      <c r="A22" t="s">
        <v>84</v>
      </c>
      <c r="B22">
        <v>101.666666666667</v>
      </c>
      <c r="C22">
        <v>41.6666666666667</v>
      </c>
      <c r="D22">
        <v>0.333333333333333</v>
      </c>
      <c r="E22">
        <v>213.666666666667</v>
      </c>
      <c r="F22">
        <v>84</v>
      </c>
      <c r="G22">
        <v>73.5</v>
      </c>
      <c r="H22">
        <v>160.333333333333</v>
      </c>
      <c r="I22">
        <v>70.6666666666666</v>
      </c>
      <c r="J22">
        <v>59.5</v>
      </c>
    </row>
    <row r="24" spans="3:22">
      <c r="C24" t="s">
        <v>10</v>
      </c>
      <c r="D24" t="s">
        <v>11</v>
      </c>
      <c r="E24" t="s">
        <v>14</v>
      </c>
      <c r="F24" t="s">
        <v>13</v>
      </c>
      <c r="G24" t="s">
        <v>12</v>
      </c>
      <c r="H24" t="s">
        <v>16</v>
      </c>
      <c r="I24" t="s">
        <v>21</v>
      </c>
      <c r="J24" t="s">
        <v>15</v>
      </c>
      <c r="K24" t="s">
        <v>17</v>
      </c>
      <c r="L24" t="s">
        <v>18</v>
      </c>
      <c r="M24" t="s">
        <v>36</v>
      </c>
      <c r="N24" t="s">
        <v>19</v>
      </c>
      <c r="O24" t="s">
        <v>20</v>
      </c>
      <c r="P24" t="s">
        <v>22</v>
      </c>
      <c r="Q24" t="s">
        <v>37</v>
      </c>
      <c r="R24" t="s">
        <v>28</v>
      </c>
      <c r="S24" t="s">
        <v>23</v>
      </c>
      <c r="T24" t="s">
        <v>40</v>
      </c>
      <c r="U24" t="s">
        <v>39</v>
      </c>
      <c r="V24" t="s">
        <v>84</v>
      </c>
    </row>
    <row r="25" spans="1:22">
      <c r="A25" t="s">
        <v>78</v>
      </c>
      <c r="B25" t="s">
        <v>81</v>
      </c>
      <c r="C25">
        <v>12041.3333333333</v>
      </c>
      <c r="D25">
        <v>1.66666666666667</v>
      </c>
      <c r="E25">
        <v>1612.33333333333</v>
      </c>
      <c r="F25">
        <v>1727.66666666667</v>
      </c>
      <c r="G25">
        <v>5471.66666666667</v>
      </c>
      <c r="H25">
        <v>1412.66666666667</v>
      </c>
      <c r="I25">
        <v>0</v>
      </c>
      <c r="J25">
        <v>1997</v>
      </c>
      <c r="K25">
        <v>267</v>
      </c>
      <c r="L25">
        <v>206</v>
      </c>
      <c r="N25">
        <v>179.666666666667</v>
      </c>
      <c r="O25">
        <v>88.6666666666667</v>
      </c>
      <c r="P25">
        <v>120</v>
      </c>
      <c r="R25">
        <v>0.666666666666667</v>
      </c>
      <c r="S25">
        <v>0</v>
      </c>
      <c r="V25">
        <v>101.666666666667</v>
      </c>
    </row>
    <row r="26" spans="2:22">
      <c r="B26" t="s">
        <v>82</v>
      </c>
      <c r="C26">
        <v>13838.3333333333</v>
      </c>
      <c r="D26">
        <v>5394.33333333333</v>
      </c>
      <c r="E26">
        <v>400.666666666667</v>
      </c>
      <c r="F26">
        <v>3921</v>
      </c>
      <c r="G26">
        <v>1244</v>
      </c>
      <c r="H26">
        <v>152.666666666667</v>
      </c>
      <c r="I26">
        <v>10</v>
      </c>
      <c r="J26">
        <v>27.6666666666667</v>
      </c>
      <c r="K26">
        <v>47</v>
      </c>
      <c r="L26">
        <v>0</v>
      </c>
      <c r="N26">
        <v>0</v>
      </c>
      <c r="O26">
        <v>54.3333333333333</v>
      </c>
      <c r="P26">
        <v>0</v>
      </c>
      <c r="R26">
        <v>0</v>
      </c>
      <c r="S26">
        <v>96.3333333333333</v>
      </c>
      <c r="V26">
        <v>41.6666666666667</v>
      </c>
    </row>
    <row r="27" spans="2:22">
      <c r="B27" t="s">
        <v>83</v>
      </c>
      <c r="C27">
        <v>20613.3333333333</v>
      </c>
      <c r="D27">
        <v>3111.66666666667</v>
      </c>
      <c r="E27">
        <v>395.333333333333</v>
      </c>
      <c r="F27">
        <v>865.666666666667</v>
      </c>
      <c r="G27">
        <v>113</v>
      </c>
      <c r="H27">
        <v>1.66666666666667</v>
      </c>
      <c r="I27">
        <v>122.333333333333</v>
      </c>
      <c r="J27">
        <v>2</v>
      </c>
      <c r="K27">
        <v>0.333333333333333</v>
      </c>
      <c r="L27">
        <v>0.333333333333333</v>
      </c>
      <c r="N27">
        <v>0</v>
      </c>
      <c r="O27">
        <v>1</v>
      </c>
      <c r="P27">
        <v>0</v>
      </c>
      <c r="R27">
        <v>1</v>
      </c>
      <c r="S27">
        <v>0</v>
      </c>
      <c r="V27">
        <v>0.333333333333333</v>
      </c>
    </row>
    <row r="28" spans="1:22">
      <c r="A28" t="s">
        <v>79</v>
      </c>
      <c r="B28" t="s">
        <v>81</v>
      </c>
      <c r="C28">
        <v>6140.5</v>
      </c>
      <c r="D28">
        <v>1.16666666666667</v>
      </c>
      <c r="E28">
        <v>3089.16666666667</v>
      </c>
      <c r="F28">
        <v>1715</v>
      </c>
      <c r="G28">
        <v>4559.5</v>
      </c>
      <c r="H28">
        <v>231.166666666667</v>
      </c>
      <c r="I28">
        <v>1.33333333333333</v>
      </c>
      <c r="J28">
        <v>2401.16666666667</v>
      </c>
      <c r="K28">
        <v>40</v>
      </c>
      <c r="L28">
        <v>261.166666666667</v>
      </c>
      <c r="M28">
        <v>319.5</v>
      </c>
      <c r="N28">
        <v>146.333333333333</v>
      </c>
      <c r="O28">
        <v>9.33333333333333</v>
      </c>
      <c r="P28">
        <v>61</v>
      </c>
      <c r="Q28">
        <v>0</v>
      </c>
      <c r="R28">
        <v>1</v>
      </c>
      <c r="S28">
        <v>3</v>
      </c>
      <c r="T28">
        <v>0</v>
      </c>
      <c r="U28">
        <v>0</v>
      </c>
      <c r="V28">
        <v>213.666666666667</v>
      </c>
    </row>
    <row r="29" spans="2:22">
      <c r="B29" t="s">
        <v>82</v>
      </c>
      <c r="C29">
        <v>5904</v>
      </c>
      <c r="D29">
        <v>186.666666666667</v>
      </c>
      <c r="E29">
        <v>1447</v>
      </c>
      <c r="F29">
        <v>1889.33333333333</v>
      </c>
      <c r="G29">
        <v>165</v>
      </c>
      <c r="H29">
        <v>8958.66666666667</v>
      </c>
      <c r="I29">
        <v>14</v>
      </c>
      <c r="J29">
        <v>11.6666666666667</v>
      </c>
      <c r="K29">
        <v>0</v>
      </c>
      <c r="L29">
        <v>0</v>
      </c>
      <c r="M29">
        <v>4</v>
      </c>
      <c r="N29">
        <v>1</v>
      </c>
      <c r="O29">
        <v>80.6666666666667</v>
      </c>
      <c r="P29">
        <v>73.3333333333333</v>
      </c>
      <c r="Q29">
        <v>196</v>
      </c>
      <c r="R29">
        <v>0</v>
      </c>
      <c r="S29">
        <v>49.3333333333333</v>
      </c>
      <c r="T29">
        <v>129.333333333333</v>
      </c>
      <c r="U29">
        <v>0</v>
      </c>
      <c r="V29">
        <v>84</v>
      </c>
    </row>
    <row r="30" spans="2:22">
      <c r="B30" t="s">
        <v>83</v>
      </c>
      <c r="C30">
        <v>8114.75</v>
      </c>
      <c r="D30">
        <v>14</v>
      </c>
      <c r="E30">
        <v>5723.75</v>
      </c>
      <c r="F30">
        <v>1183</v>
      </c>
      <c r="G30">
        <v>38.5</v>
      </c>
      <c r="H30">
        <v>29</v>
      </c>
      <c r="I30">
        <v>3588.75</v>
      </c>
      <c r="J30">
        <v>1.25</v>
      </c>
      <c r="K30">
        <v>0.25</v>
      </c>
      <c r="L30">
        <v>16</v>
      </c>
      <c r="M30">
        <v>20.75</v>
      </c>
      <c r="N30">
        <v>0.25</v>
      </c>
      <c r="O30">
        <v>118.75</v>
      </c>
      <c r="P30">
        <v>1</v>
      </c>
      <c r="Q30">
        <v>0</v>
      </c>
      <c r="R30">
        <v>130.25</v>
      </c>
      <c r="S30">
        <v>11</v>
      </c>
      <c r="T30">
        <v>0</v>
      </c>
      <c r="U30">
        <v>129.25</v>
      </c>
      <c r="V30">
        <v>73.5</v>
      </c>
    </row>
    <row r="31" spans="1:22">
      <c r="A31" t="s">
        <v>80</v>
      </c>
      <c r="B31" t="s">
        <v>81</v>
      </c>
      <c r="C31">
        <v>7222.66666666667</v>
      </c>
      <c r="D31">
        <v>4529.66666666667</v>
      </c>
      <c r="E31">
        <v>1232.66666666667</v>
      </c>
      <c r="F31">
        <v>1311.66666666667</v>
      </c>
      <c r="G31">
        <v>3161.16666666667</v>
      </c>
      <c r="H31">
        <v>249.333333333333</v>
      </c>
      <c r="I31">
        <v>75.1666666666667</v>
      </c>
      <c r="J31">
        <v>813.666666666667</v>
      </c>
      <c r="K31">
        <v>526.333333333333</v>
      </c>
      <c r="L31">
        <v>359.333333333333</v>
      </c>
      <c r="M31">
        <v>89.6666666666667</v>
      </c>
      <c r="N31">
        <v>103.666666666667</v>
      </c>
      <c r="O31">
        <v>52</v>
      </c>
      <c r="P31">
        <v>49.5</v>
      </c>
      <c r="Q31">
        <v>1</v>
      </c>
      <c r="R31">
        <v>0.666666666666667</v>
      </c>
      <c r="S31">
        <v>0.5</v>
      </c>
      <c r="T31">
        <v>8</v>
      </c>
      <c r="U31">
        <v>0</v>
      </c>
      <c r="V31">
        <v>160.333333333333</v>
      </c>
    </row>
    <row r="32" spans="2:22">
      <c r="B32" t="s">
        <v>82</v>
      </c>
      <c r="C32">
        <v>8056.66666666667</v>
      </c>
      <c r="D32">
        <v>9062</v>
      </c>
      <c r="E32">
        <v>909.333333333333</v>
      </c>
      <c r="F32">
        <v>1497</v>
      </c>
      <c r="G32">
        <v>50</v>
      </c>
      <c r="H32">
        <v>112</v>
      </c>
      <c r="I32">
        <v>153.666666666667</v>
      </c>
      <c r="J32">
        <v>1.66666666666667</v>
      </c>
      <c r="K32">
        <v>0.666666666666667</v>
      </c>
      <c r="L32">
        <v>0.666666666666667</v>
      </c>
      <c r="M32">
        <v>11</v>
      </c>
      <c r="N32">
        <v>0.333333333333333</v>
      </c>
      <c r="O32">
        <v>9</v>
      </c>
      <c r="P32">
        <v>5</v>
      </c>
      <c r="Q32">
        <v>4</v>
      </c>
      <c r="R32">
        <v>1</v>
      </c>
      <c r="S32">
        <v>0</v>
      </c>
      <c r="T32">
        <v>2.33333333333333</v>
      </c>
      <c r="U32">
        <v>0</v>
      </c>
      <c r="V32">
        <v>70.6666666666666</v>
      </c>
    </row>
    <row r="33" spans="2:22">
      <c r="B33" t="s">
        <v>83</v>
      </c>
      <c r="C33">
        <v>10165</v>
      </c>
      <c r="D33">
        <v>5888.25</v>
      </c>
      <c r="E33">
        <v>805</v>
      </c>
      <c r="F33">
        <v>1268.75</v>
      </c>
      <c r="G33">
        <v>134.25</v>
      </c>
      <c r="H33">
        <v>215.5</v>
      </c>
      <c r="I33">
        <v>1325</v>
      </c>
      <c r="J33">
        <v>11.75</v>
      </c>
      <c r="K33">
        <v>4.75</v>
      </c>
      <c r="L33">
        <v>2.5</v>
      </c>
      <c r="M33">
        <v>3.25</v>
      </c>
      <c r="N33">
        <v>1.5</v>
      </c>
      <c r="O33">
        <v>5.5</v>
      </c>
      <c r="P33">
        <v>1.25</v>
      </c>
      <c r="Q33">
        <v>0</v>
      </c>
      <c r="R33">
        <v>47.5</v>
      </c>
      <c r="S33">
        <v>0.5</v>
      </c>
      <c r="T33">
        <v>7.25</v>
      </c>
      <c r="U33">
        <v>0</v>
      </c>
      <c r="V33">
        <v>59.5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丰水期</vt:lpstr>
      <vt:lpstr>枯水期</vt:lpstr>
      <vt:lpstr>平水期</vt:lpstr>
      <vt:lpstr>汇总</vt:lpstr>
      <vt:lpstr>Sheet4</vt:lpstr>
      <vt:lpstr>class</vt:lpstr>
      <vt:lpstr>family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 D</dc:creator>
  <cp:lastModifiedBy>L</cp:lastModifiedBy>
  <dcterms:created xsi:type="dcterms:W3CDTF">2022-05-09T07:28:00Z</dcterms:created>
  <dcterms:modified xsi:type="dcterms:W3CDTF">2024-06-15T00:22:43Z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68B86D6A801A47C1BE575D92802C4FF4_13</vt:lpwstr>
  </property>
  <property fmtid="{D5CDD505-2E9C-101B-9397-08002B2CF9AE}" pid="3" name="KSOProductBuildVer">
    <vt:lpwstr>2052-12.1.0.16929</vt:lpwstr>
  </property>
</Properties>
</file>