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qtbqOKEbWkHMTd/gQ7QQCjNBL0XuYQixXBlcko4tdI="/>
    </ext>
  </extLst>
</workbook>
</file>

<file path=xl/sharedStrings.xml><?xml version="1.0" encoding="utf-8"?>
<sst xmlns="http://schemas.openxmlformats.org/spreadsheetml/2006/main" count="186" uniqueCount="85">
  <si>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</si>
  <si>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</si>
  <si>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</si>
  <si>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</si>
  <si>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</si>
  <si>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</si>
  <si>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</si>
  <si>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</si>
  <si>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</si>
  <si>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</si>
  <si>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</si>
  <si>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</si>
  <si>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</si>
  <si>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</si>
  <si>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</si>
  <si>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</si>
  <si>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</si>
  <si>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</si>
  <si>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</si>
  <si>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</si>
  <si>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</si>
  <si>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</si>
  <si>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</si>
  <si>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</si>
  <si>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</si>
  <si>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</si>
  <si>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</si>
  <si>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</si>
  <si>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</si>
  <si>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</si>
  <si>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</si>
  <si>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</si>
  <si>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</si>
  <si>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</si>
  <si>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</si>
  <si>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</si>
  <si>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Reset variable Index</t>
  </si>
  <si>
    <t>setVariableFile</t>
  </si>
  <si>
    <t>index,0</t>
  </si>
  <si>
    <t>TS2</t>
  </si>
  <si>
    <t>Chờ text câu hỏi 1 xuất hiện</t>
  </si>
  <si>
    <t>click</t>
  </si>
  <si>
    <t>Robot</t>
  </si>
  <si>
    <t>TS3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</si>
  <si>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</si>
  <si>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</si>
  <si>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</si>
  <si>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</si>
  <si>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</si>
  <si>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</si>
  <si>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</si>
  <si>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index,1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</si>
  <si>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</si>
  <si>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</si>
  <si>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</si>
  <si>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</si>
  <si>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</si>
  <si>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</si>
  <si>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</si>
  <si>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</si>
  <si>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</si>
  <si>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</si>
  <si>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</si>
  <si>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Micro-Working,Button,onClick()</t>
  </si>
  <si>
    <t>TS5</t>
  </si>
  <si>
    <t>Tăng order</t>
  </si>
  <si>
    <t>addIndexVariableFile</t>
  </si>
  <si>
    <t>1</t>
  </si>
  <si>
    <t xml:space="preserve">Chờ audio </t>
  </si>
  <si>
    <t>waitForObjectContain</t>
  </si>
  <si>
    <t>Managers/SoundManager/FxSource,AudioSource,clip,Can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</si>
  <si>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</si>
  <si>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</si>
  <si>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</si>
  <si>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</si>
  <si>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</si>
  <si>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</si>
  <si>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</si>
  <si>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</si>
  <si>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Robot,120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</si>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</sst>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sz val="12.0"/>
      <color theme="1"/>
      <name val="&quot;Times New Roman&quot;"/>
    </font>
    <font>
      <color theme="1"/>
      <name val="Arial"/>
    </font>
    <font>
      <color rgb="FF0B7500"/>
      <name val="Arial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6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7" numFmtId="0" xfId="0" applyAlignment="1" applyFont="1">
      <alignment vertical="bottom"/>
    </xf>
    <xf borderId="0" fillId="0" fontId="6" numFmtId="0" xfId="0" applyAlignment="1" applyFont="1">
      <alignment horizontal="center" shrinkToFit="0" vertical="bottom" wrapText="1"/>
    </xf>
    <xf borderId="0" fillId="0" fontId="7" numFmtId="49" xfId="0" applyAlignment="1" applyFont="1" applyNumberFormat="1">
      <alignment vertical="bottom"/>
    </xf>
    <xf borderId="0" fillId="0" fontId="1" numFmtId="0" xfId="0" applyAlignment="1" applyFont="1">
      <alignment readingOrder="0"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7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horizontal="center" readingOrder="0" shrinkToFit="0" vertical="bottom" wrapText="1"/>
    </xf>
    <xf borderId="0" fillId="0" fontId="7" numFmtId="49" xfId="0" applyAlignment="1" applyFont="1" applyNumberFormat="1">
      <alignment shrinkToFit="0" vertical="bottom" wrapText="1"/>
    </xf>
    <xf borderId="0" fillId="0" fontId="7" numFmtId="0" xfId="0" applyAlignment="1" applyFont="1">
      <alignment shrinkToFit="0" wrapText="1"/>
    </xf>
    <xf borderId="0" fillId="4" fontId="8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readingOrder="0" vertical="center"/>
    </xf>
    <xf borderId="0" fillId="0" fontId="7" numFmtId="0" xfId="0" applyAlignment="1" applyFont="1">
      <alignment vertical="center"/>
    </xf>
    <xf borderId="0" fillId="0" fontId="7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7" numFmtId="49" xfId="0" applyAlignment="1" applyFont="1" applyNumberFormat="1">
      <alignment readingOrder="0" shrinkToFit="0" vertical="center" wrapText="1"/>
    </xf>
    <xf borderId="0" fillId="0" fontId="7" numFmtId="0" xfId="0" applyAlignment="1" applyFont="1">
      <alignment shrinkToFit="0" vertical="center" wrapText="1"/>
    </xf>
    <xf borderId="0" fillId="4" fontId="8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8" numFmtId="0" xfId="0" applyAlignment="1" applyFont="1">
      <alignment readingOrder="0" shrinkToFit="0" wrapText="1"/>
    </xf>
    <xf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6" numFmtId="49" xfId="0" applyAlignment="1" applyFont="1" applyNumberForma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shrinkToFit="0" vertical="center" wrapText="1"/>
    </xf>
    <xf borderId="0" fillId="0" fontId="7" numFmtId="0" xfId="0" applyAlignment="1" applyFont="1">
      <alignment readingOrder="0" vertical="bottom"/>
    </xf>
    <xf borderId="0" fillId="4" fontId="9" numFmtId="0" xfId="0" applyAlignment="1" applyFont="1">
      <alignment readingOrder="0" shrinkToFit="0" wrapText="1"/>
    </xf>
    <xf borderId="0" fillId="4" fontId="8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6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1" numFmtId="0" xfId="0" applyAlignment="1" applyBorder="1" applyFill="1" applyFont="1">
      <alignment shrinkToFit="0" wrapText="1"/>
    </xf>
    <xf borderId="1" fillId="5" fontId="11" numFmtId="49" xfId="0" applyAlignment="1" applyBorder="1" applyFont="1" applyNumberFormat="1">
      <alignment horizontal="left" shrinkToFit="0" wrapText="1"/>
    </xf>
    <xf borderId="1" fillId="5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5" t="s">
        <v>0</v>
      </c>
      <c r="B1" s="6" t="s">
        <v>25</v>
      </c>
      <c r="C1" s="6" t="s">
        <v>1</v>
      </c>
      <c r="D1" s="7" t="s">
        <v>26</v>
      </c>
      <c r="E1" s="8" t="s">
        <v>27</v>
      </c>
      <c r="F1" s="6" t="s">
        <v>28</v>
      </c>
      <c r="G1" s="9" t="s">
        <v>29</v>
      </c>
      <c r="H1" s="6" t="s">
        <v>30</v>
      </c>
      <c r="I1" s="6" t="s">
        <v>31</v>
      </c>
      <c r="J1" s="7" t="s">
        <v>32</v>
      </c>
      <c r="K1" s="7" t="s">
        <v>6</v>
      </c>
      <c r="L1" s="6" t="s">
        <v>33</v>
      </c>
      <c r="M1" s="6" t="s">
        <v>4</v>
      </c>
      <c r="N1" s="6" t="s">
        <v>34</v>
      </c>
    </row>
    <row r="2" ht="15.75" customHeight="1">
      <c r="A2" s="10" t="s">
        <v>8</v>
      </c>
      <c r="B2" s="11" t="s">
        <v>35</v>
      </c>
      <c r="C2" s="12" t="s">
        <v>36</v>
      </c>
      <c r="D2" s="13" t="s">
        <v>37</v>
      </c>
      <c r="E2" s="14" t="s">
        <v>38</v>
      </c>
      <c r="F2" s="15"/>
      <c r="G2" s="16" t="s">
        <v>10</v>
      </c>
      <c r="H2" s="15"/>
      <c r="I2" s="17"/>
      <c r="J2" s="15"/>
      <c r="K2" s="15"/>
      <c r="L2" s="15"/>
      <c r="M2" s="15"/>
      <c r="N2" s="15"/>
    </row>
    <row r="3" ht="15.75" customHeight="1">
      <c r="A3" s="10" t="s">
        <v>8</v>
      </c>
      <c r="B3" s="18" t="s">
        <v>39</v>
      </c>
      <c r="C3" s="19" t="s">
        <v>40</v>
      </c>
      <c r="D3" s="20" t="s">
        <v>41</v>
      </c>
      <c r="E3" s="21" t="s">
        <v>42</v>
      </c>
      <c r="F3" s="15"/>
      <c r="G3" s="22" t="s">
        <v>10</v>
      </c>
      <c r="H3" s="15"/>
      <c r="I3" s="23"/>
      <c r="J3" s="24"/>
      <c r="K3" s="25"/>
      <c r="L3" s="24"/>
      <c r="M3" s="26"/>
      <c r="N3" s="24"/>
    </row>
    <row r="4" ht="45.0" customHeight="1">
      <c r="A4" s="27" t="s">
        <v>8</v>
      </c>
      <c r="B4" s="11" t="s">
        <v>43</v>
      </c>
      <c r="C4" s="28" t="s">
        <v>44</v>
      </c>
      <c r="D4" s="29"/>
      <c r="E4" s="30"/>
      <c r="F4" s="29"/>
      <c r="G4" s="31" t="s">
        <v>10</v>
      </c>
      <c r="H4" s="29" t="s">
        <v>45</v>
      </c>
      <c r="I4" s="32" t="s">
        <v>46</v>
      </c>
      <c r="J4" s="33"/>
      <c r="K4" s="34" t="s">
        <v>47</v>
      </c>
      <c r="L4" s="33"/>
      <c r="M4" s="35"/>
      <c r="N4" s="33"/>
    </row>
    <row r="5" ht="33.0" customHeight="1">
      <c r="A5" s="27" t="s">
        <v>11</v>
      </c>
      <c r="B5" s="36" t="s">
        <v>35</v>
      </c>
      <c r="C5" s="36" t="s">
        <v>39</v>
      </c>
      <c r="D5" s="37"/>
      <c r="E5" s="38"/>
      <c r="F5" s="15"/>
      <c r="G5" s="39" t="s">
        <v>10</v>
      </c>
      <c r="H5" s="15" t="s">
        <v>48</v>
      </c>
      <c r="I5" s="21" t="s">
        <v>49</v>
      </c>
      <c r="J5" s="24"/>
      <c r="K5" s="40" t="s">
        <v>50</v>
      </c>
      <c r="L5" s="24"/>
      <c r="M5" s="26"/>
      <c r="N5" s="24"/>
    </row>
    <row r="6" ht="33.0" customHeight="1">
      <c r="A6" s="27" t="s">
        <v>11</v>
      </c>
      <c r="B6" s="18" t="s">
        <v>39</v>
      </c>
      <c r="C6" s="18" t="s">
        <v>43</v>
      </c>
      <c r="D6" s="20" t="s">
        <v>37</v>
      </c>
      <c r="E6" s="41" t="s">
        <v>51</v>
      </c>
      <c r="F6" s="15"/>
      <c r="G6" s="22" t="s">
        <v>10</v>
      </c>
      <c r="H6" s="15"/>
      <c r="I6" s="21"/>
      <c r="J6" s="24"/>
      <c r="K6" s="40"/>
      <c r="L6" s="24"/>
      <c r="M6" s="26"/>
      <c r="N6" s="24"/>
    </row>
    <row r="7" ht="33.0" customHeight="1">
      <c r="A7" s="27" t="s">
        <v>13</v>
      </c>
      <c r="B7" s="18" t="s">
        <v>35</v>
      </c>
      <c r="C7" s="42" t="s">
        <v>52</v>
      </c>
      <c r="D7" s="20" t="s">
        <v>53</v>
      </c>
      <c r="E7" s="41" t="s">
        <v>54</v>
      </c>
      <c r="F7" s="15"/>
      <c r="G7" s="22" t="s">
        <v>10</v>
      </c>
      <c r="H7" s="15"/>
      <c r="I7" s="21"/>
      <c r="J7" s="24"/>
      <c r="K7" s="40"/>
      <c r="L7" s="24"/>
      <c r="M7" s="26"/>
      <c r="N7" s="24"/>
    </row>
    <row r="8" ht="51.75" customHeight="1">
      <c r="A8" s="27" t="s">
        <v>13</v>
      </c>
      <c r="B8" s="18" t="s">
        <v>39</v>
      </c>
      <c r="C8" s="42" t="s">
        <v>55</v>
      </c>
      <c r="D8" s="20" t="s">
        <v>53</v>
      </c>
      <c r="E8" s="41" t="s">
        <v>56</v>
      </c>
      <c r="F8" s="15"/>
      <c r="G8" s="22" t="s">
        <v>10</v>
      </c>
      <c r="H8" s="15" t="s">
        <v>48</v>
      </c>
      <c r="I8" s="21" t="s">
        <v>57</v>
      </c>
      <c r="J8" s="24"/>
      <c r="K8" s="40" t="s">
        <v>58</v>
      </c>
      <c r="L8" s="24"/>
      <c r="M8" s="26"/>
      <c r="N8" s="24"/>
    </row>
    <row r="9" ht="39.0" customHeight="1">
      <c r="A9" s="27" t="s">
        <v>13</v>
      </c>
      <c r="B9" s="18" t="s">
        <v>43</v>
      </c>
      <c r="C9" s="42" t="s">
        <v>59</v>
      </c>
      <c r="D9" s="20"/>
      <c r="E9" s="41"/>
      <c r="F9" s="15"/>
      <c r="G9" s="22" t="s">
        <v>10</v>
      </c>
      <c r="H9" s="15" t="s">
        <v>45</v>
      </c>
      <c r="I9" s="21" t="s">
        <v>46</v>
      </c>
      <c r="J9" s="24"/>
      <c r="K9" s="40" t="s">
        <v>60</v>
      </c>
      <c r="L9" s="24"/>
      <c r="M9" s="26"/>
      <c r="N9" s="24"/>
    </row>
    <row r="10" ht="33.0" customHeight="1">
      <c r="A10" s="27" t="s">
        <v>13</v>
      </c>
      <c r="B10" s="18" t="s">
        <v>61</v>
      </c>
      <c r="C10" s="42" t="s">
        <v>62</v>
      </c>
      <c r="D10" s="13" t="s">
        <v>41</v>
      </c>
      <c r="E10" s="43" t="s">
        <v>63</v>
      </c>
      <c r="F10" s="15"/>
      <c r="G10" s="22" t="s">
        <v>10</v>
      </c>
      <c r="H10" s="15"/>
      <c r="I10" s="21"/>
      <c r="J10" s="24"/>
      <c r="K10" s="40"/>
      <c r="L10" s="24"/>
      <c r="M10" s="26"/>
      <c r="N10" s="24"/>
    </row>
    <row r="11" ht="33.0" customHeight="1">
      <c r="A11" s="27" t="s">
        <v>13</v>
      </c>
      <c r="B11" s="18" t="s">
        <v>64</v>
      </c>
      <c r="C11" s="42" t="s">
        <v>65</v>
      </c>
      <c r="D11" s="20" t="s">
        <v>66</v>
      </c>
      <c r="E11" s="44" t="s">
        <v>67</v>
      </c>
      <c r="F11" s="15"/>
      <c r="G11" s="22" t="s">
        <v>10</v>
      </c>
      <c r="H11" s="15"/>
      <c r="I11" s="21"/>
      <c r="J11" s="24"/>
      <c r="K11" s="40"/>
      <c r="L11" s="24"/>
      <c r="M11" s="26"/>
      <c r="N11" s="24"/>
    </row>
    <row r="12" ht="36.0" customHeight="1">
      <c r="A12" s="27" t="s">
        <v>16</v>
      </c>
      <c r="B12" s="45" t="s">
        <v>35</v>
      </c>
      <c r="C12" s="42" t="s">
        <v>68</v>
      </c>
      <c r="D12" s="46" t="s">
        <v>69</v>
      </c>
      <c r="E12" s="21" t="s">
        <v>70</v>
      </c>
      <c r="F12" s="15"/>
      <c r="G12" s="22" t="s">
        <v>10</v>
      </c>
      <c r="H12" s="15"/>
      <c r="I12" s="21"/>
      <c r="J12" s="15"/>
      <c r="K12" s="47"/>
      <c r="L12" s="15"/>
      <c r="M12" s="15"/>
      <c r="N12" s="15"/>
    </row>
    <row r="13" ht="63.0" customHeight="1">
      <c r="A13" s="10" t="s">
        <v>16</v>
      </c>
      <c r="B13" s="45" t="s">
        <v>39</v>
      </c>
      <c r="C13" s="42" t="s">
        <v>71</v>
      </c>
      <c r="D13" s="15"/>
      <c r="E13" s="23"/>
      <c r="F13" s="15"/>
      <c r="G13" s="22" t="s">
        <v>10</v>
      </c>
      <c r="H13" s="15" t="s">
        <v>45</v>
      </c>
      <c r="I13" s="21" t="s">
        <v>46</v>
      </c>
      <c r="J13" s="15"/>
      <c r="K13" s="34" t="s">
        <v>72</v>
      </c>
      <c r="L13" s="15"/>
      <c r="M13" s="15"/>
      <c r="N13" s="15"/>
    </row>
    <row r="14" ht="61.5" customHeight="1">
      <c r="A14" s="10" t="s">
        <v>18</v>
      </c>
      <c r="B14" s="18" t="s">
        <v>35</v>
      </c>
      <c r="C14" s="42" t="s">
        <v>73</v>
      </c>
      <c r="D14" s="15"/>
      <c r="E14" s="23"/>
      <c r="F14" s="15"/>
      <c r="G14" s="22" t="s">
        <v>10</v>
      </c>
      <c r="H14" s="15" t="s">
        <v>48</v>
      </c>
      <c r="I14" s="21" t="s">
        <v>57</v>
      </c>
      <c r="J14" s="15"/>
      <c r="K14" s="40" t="s">
        <v>74</v>
      </c>
      <c r="L14" s="15"/>
      <c r="M14" s="15"/>
      <c r="N14" s="15"/>
    </row>
    <row r="15" ht="33.0" customHeight="1">
      <c r="A15" s="27" t="s">
        <v>18</v>
      </c>
      <c r="B15" s="18" t="s">
        <v>39</v>
      </c>
      <c r="C15" s="42" t="s">
        <v>75</v>
      </c>
      <c r="D15" s="20" t="s">
        <v>37</v>
      </c>
      <c r="E15" s="41" t="s">
        <v>51</v>
      </c>
      <c r="F15" s="15"/>
      <c r="G15" s="22" t="s">
        <v>10</v>
      </c>
      <c r="H15" s="15"/>
      <c r="I15" s="21"/>
      <c r="J15" s="24"/>
      <c r="K15" s="40"/>
      <c r="L15" s="24"/>
      <c r="M15" s="26"/>
      <c r="N15" s="24"/>
    </row>
    <row r="16" ht="33.0" customHeight="1">
      <c r="A16" s="27" t="s">
        <v>20</v>
      </c>
      <c r="B16" s="18" t="s">
        <v>35</v>
      </c>
      <c r="C16" s="42" t="s">
        <v>52</v>
      </c>
      <c r="D16" s="20" t="s">
        <v>53</v>
      </c>
      <c r="E16" s="41" t="s">
        <v>54</v>
      </c>
      <c r="F16" s="15"/>
      <c r="G16" s="22" t="s">
        <v>10</v>
      </c>
      <c r="H16" s="15"/>
      <c r="I16" s="21"/>
      <c r="J16" s="24"/>
      <c r="K16" s="40"/>
      <c r="L16" s="24"/>
      <c r="M16" s="26"/>
      <c r="N16" s="24"/>
    </row>
    <row r="17" ht="47.25" customHeight="1">
      <c r="A17" s="27" t="s">
        <v>20</v>
      </c>
      <c r="B17" s="18" t="s">
        <v>39</v>
      </c>
      <c r="C17" s="42" t="s">
        <v>55</v>
      </c>
      <c r="D17" s="20" t="s">
        <v>53</v>
      </c>
      <c r="E17" s="41" t="s">
        <v>56</v>
      </c>
      <c r="F17" s="15"/>
      <c r="G17" s="22" t="s">
        <v>10</v>
      </c>
      <c r="H17" s="15" t="s">
        <v>48</v>
      </c>
      <c r="I17" s="21" t="s">
        <v>57</v>
      </c>
      <c r="J17" s="24"/>
      <c r="K17" s="48" t="s">
        <v>76</v>
      </c>
      <c r="L17" s="24"/>
      <c r="M17" s="26"/>
      <c r="N17" s="24"/>
    </row>
    <row r="18" ht="40.5" customHeight="1">
      <c r="A18" s="27" t="s">
        <v>20</v>
      </c>
      <c r="B18" s="18" t="s">
        <v>43</v>
      </c>
      <c r="C18" s="42" t="s">
        <v>59</v>
      </c>
      <c r="D18" s="20"/>
      <c r="E18" s="41"/>
      <c r="F18" s="15"/>
      <c r="G18" s="22" t="s">
        <v>10</v>
      </c>
      <c r="H18" s="15" t="s">
        <v>45</v>
      </c>
      <c r="I18" s="21" t="s">
        <v>46</v>
      </c>
      <c r="J18" s="24"/>
      <c r="K18" s="40" t="s">
        <v>77</v>
      </c>
      <c r="L18" s="24"/>
      <c r="M18" s="26"/>
      <c r="N18" s="24"/>
    </row>
    <row r="19" ht="33.0" customHeight="1">
      <c r="A19" s="27" t="s">
        <v>20</v>
      </c>
      <c r="B19" s="18" t="s">
        <v>61</v>
      </c>
      <c r="C19" s="42" t="s">
        <v>62</v>
      </c>
      <c r="D19" s="13" t="s">
        <v>41</v>
      </c>
      <c r="E19" s="43" t="s">
        <v>63</v>
      </c>
      <c r="F19" s="15"/>
      <c r="G19" s="22" t="s">
        <v>10</v>
      </c>
      <c r="H19" s="15"/>
      <c r="I19" s="21"/>
      <c r="J19" s="24"/>
      <c r="K19" s="40"/>
      <c r="L19" s="24"/>
      <c r="M19" s="26"/>
      <c r="N19" s="24"/>
    </row>
    <row r="20" ht="33.0" customHeight="1">
      <c r="A20" s="27" t="s">
        <v>20</v>
      </c>
      <c r="B20" s="18" t="s">
        <v>64</v>
      </c>
      <c r="C20" s="42" t="s">
        <v>65</v>
      </c>
      <c r="D20" s="20" t="s">
        <v>66</v>
      </c>
      <c r="E20" s="44" t="s">
        <v>67</v>
      </c>
      <c r="F20" s="15"/>
      <c r="G20" s="22" t="s">
        <v>10</v>
      </c>
      <c r="H20" s="15"/>
      <c r="I20" s="21"/>
      <c r="J20" s="24"/>
      <c r="K20" s="40"/>
      <c r="L20" s="24"/>
      <c r="M20" s="26"/>
      <c r="N20" s="24"/>
    </row>
    <row r="21" ht="33.0" customHeight="1">
      <c r="A21" s="27" t="s">
        <v>23</v>
      </c>
      <c r="B21" s="18" t="s">
        <v>35</v>
      </c>
      <c r="C21" s="42" t="s">
        <v>24</v>
      </c>
      <c r="D21" s="20" t="s">
        <v>78</v>
      </c>
      <c r="E21" s="21" t="s">
        <v>79</v>
      </c>
      <c r="F21" s="15"/>
      <c r="G21" s="22" t="s">
        <v>10</v>
      </c>
      <c r="H21" s="15"/>
      <c r="I21" s="21"/>
      <c r="J21" s="24"/>
      <c r="K21" s="40"/>
      <c r="L21" s="24"/>
      <c r="M21" s="26"/>
      <c r="N21" s="24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">
      <formula1>Keywords!$A$2:$A167</formula1>
    </dataValidation>
    <dataValidation type="list" allowBlank="1" showErrorMessage="1" sqref="D12">
      <formula1>Keywords!$A$2:$A46</formula1>
    </dataValidation>
    <dataValidation type="list" allowBlank="1" showErrorMessage="1" sqref="D3:D4">
      <formula1>Keywords!$A$2:$A34</formula1>
    </dataValidation>
    <dataValidation type="list" allowBlank="1" showErrorMessage="1" sqref="A1:A21">
      <formula1>TestCase!$A:$A</formula1>
    </dataValidation>
    <dataValidation type="list" allowBlank="1" showErrorMessage="1" sqref="H2">
      <formula1>Keywords!$A$2:$A173</formula1>
    </dataValidation>
    <dataValidation type="list" allowBlank="1" showErrorMessage="1" sqref="H6:H7">
      <formula1>Keywords!$A$2:$A167</formula1>
    </dataValidation>
    <dataValidation type="list" allowBlank="1" showErrorMessage="1" sqref="H10 H17">
      <formula1>Keywords!$A$2:$A169</formula1>
    </dataValidation>
    <dataValidation type="list" allowBlank="1" showErrorMessage="1" sqref="D2 D6:D11 D13:D21">
      <formula1>Keywords!$A$2:$A21</formula1>
    </dataValidation>
    <dataValidation type="list" allowBlank="1" showErrorMessage="1" sqref="H12 H14">
      <formula1>Keywords!$A$2:$A168</formula1>
    </dataValidation>
    <dataValidation type="list" allowBlank="1" showErrorMessage="1" sqref="H9 H13 H18 H20:H21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D5">
      <formula1>Keywords!$A$2:$A35</formula1>
    </dataValidation>
    <dataValidation type="list" allowBlank="1" showErrorMessage="1" sqref="H8 H15:H16">
      <formula1>Keywords!$A$2:$A168</formula1>
    </dataValidation>
    <dataValidation type="list" allowBlank="1" showErrorMessage="1" sqref="H3:H4">
      <formula1>Keywords!$A$2:$A166</formula1>
    </dataValidation>
    <dataValidation type="list" allowBlank="1" showErrorMessage="1" sqref="H11 H19">
      <formula1>Keywords!$A$2:$A169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49" t="s">
        <v>5</v>
      </c>
      <c r="B1" s="50" t="s">
        <v>80</v>
      </c>
      <c r="C1" s="50" t="s">
        <v>81</v>
      </c>
      <c r="D1" s="51" t="s">
        <v>82</v>
      </c>
      <c r="E1" s="49" t="s">
        <v>1</v>
      </c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  <c r="Q1" s="52"/>
      <c r="R1" s="52"/>
      <c r="S1" s="52"/>
      <c r="T1" s="52"/>
      <c r="U1" s="52"/>
      <c r="V1" s="52"/>
      <c r="W1" s="52"/>
      <c r="X1" s="52"/>
      <c r="Y1" s="52"/>
      <c r="Z1" s="52"/>
      <c r="AA1" s="52"/>
      <c r="AB1" s="52"/>
      <c r="AC1" s="52"/>
    </row>
    <row r="2" ht="37.5" customHeight="1">
      <c r="A2" s="53" t="s">
        <v>15</v>
      </c>
      <c r="B2" s="54" t="s">
        <v>83</v>
      </c>
      <c r="C2" s="53">
        <v>1.0</v>
      </c>
      <c r="D2" s="53"/>
      <c r="E2" s="55"/>
      <c r="F2" s="52"/>
      <c r="G2" s="52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</row>
    <row r="3" ht="37.5" customHeight="1">
      <c r="A3" s="53" t="s">
        <v>22</v>
      </c>
      <c r="B3" s="54" t="s">
        <v>84</v>
      </c>
      <c r="C3" s="53">
        <v>1.0</v>
      </c>
      <c r="D3" s="53"/>
      <c r="E3" s="55"/>
      <c r="F3" s="52"/>
      <c r="G3" s="52"/>
      <c r="H3" s="52"/>
      <c r="I3" s="52"/>
      <c r="J3" s="52"/>
      <c r="K3" s="52"/>
      <c r="L3" s="52"/>
      <c r="M3" s="52"/>
      <c r="N3" s="52"/>
      <c r="O3" s="52"/>
      <c r="P3" s="52"/>
      <c r="Q3" s="52"/>
      <c r="R3" s="52"/>
      <c r="S3" s="52"/>
      <c r="T3" s="52"/>
      <c r="U3" s="52"/>
      <c r="V3" s="52"/>
      <c r="W3" s="52"/>
      <c r="X3" s="52"/>
      <c r="Y3" s="52"/>
      <c r="Z3" s="52"/>
      <c r="AA3" s="52"/>
      <c r="AB3" s="52"/>
      <c r="AC3" s="5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6" t="str">
        <f>IFERROR(__xludf.DUMMYFUNCTION("IMPORTRANGE(""https://docs.google.com/spreadsheets/d/1LdgyhxYW9Lh1fGd5s0S1oxhFlAL2nJXQp7mHAPUsHfU/edit#gid=0"",""Sheet1!A:F"")"),"Keyword")</f>
        <v>Keyword</v>
      </c>
      <c r="B1" s="57" t="str">
        <f>IFERROR(__xludf.DUMMYFUNCTION("""COMPUTED_VALUE"""),"Param")</f>
        <v>Param</v>
      </c>
      <c r="C1" s="57" t="str">
        <f>IFERROR(__xludf.DUMMYFUNCTION("""COMPUTED_VALUE"""),"Return type")</f>
        <v>Return type</v>
      </c>
      <c r="D1" s="57" t="str">
        <f>IFERROR(__xludf.DUMMYFUNCTION("""COMPUTED_VALUE"""),"value[Ex]")</f>
        <v>value[Ex]</v>
      </c>
      <c r="E1" s="58" t="str">
        <f>IFERROR(__xludf.DUMMYFUNCTION("""COMPUTED_VALUE"""),"Return")</f>
        <v>Return</v>
      </c>
      <c r="F1" s="58" t="str">
        <f>IFERROR(__xludf.DUMMYFUNCTION("""COMPUTED_VALUE"""),"Note")</f>
        <v>Note</v>
      </c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</row>
    <row r="2" ht="15.75" customHeight="1">
      <c r="A2" s="59" t="str">
        <f>IFERROR(__xludf.DUMMYFUNCTION("""COMPUTED_VALUE"""),"openApp")</f>
        <v>openApp</v>
      </c>
      <c r="B2" s="60"/>
      <c r="C2" s="60" t="str">
        <f>IFERROR(__xludf.DUMMYFUNCTION("""COMPUTED_VALUE"""),"void")</f>
        <v>void</v>
      </c>
      <c r="D2" s="60"/>
      <c r="E2" s="59"/>
      <c r="F2" s="59"/>
      <c r="G2" s="59"/>
      <c r="H2" s="59"/>
      <c r="I2" s="59"/>
      <c r="J2" s="59"/>
      <c r="K2" s="59"/>
      <c r="L2" s="59"/>
      <c r="M2" s="59"/>
      <c r="N2" s="59"/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  <c r="Z2" s="59"/>
    </row>
    <row r="3" ht="15.75" customHeight="1">
      <c r="A3" s="59" t="str">
        <f>IFERROR(__xludf.DUMMYFUNCTION("""COMPUTED_VALUE"""),"waitingForCourseListDisplay")</f>
        <v>waitingForCourseListDisplay</v>
      </c>
      <c r="B3" s="60"/>
      <c r="C3" s="60" t="str">
        <f>IFERROR(__xludf.DUMMYFUNCTION("""COMPUTED_VALUE"""),"void")</f>
        <v>void</v>
      </c>
      <c r="D3" s="60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  <c r="Z3" s="59"/>
    </row>
    <row r="4" ht="15.75" customHeight="1">
      <c r="A4" s="59" t="str">
        <f>IFERROR(__xludf.DUMMYFUNCTION("""COMPUTED_VALUE"""),"click")</f>
        <v>click</v>
      </c>
      <c r="B4" s="60" t="str">
        <f>IFERROR(__xludf.DUMMYFUNCTION("""COMPUTED_VALUE"""),"element,component,property[,index]")</f>
        <v>element,component,property[,index]</v>
      </c>
      <c r="C4" s="60" t="str">
        <f>IFERROR(__xludf.DUMMYFUNCTION("""COMPUTED_VALUE"""),"void")</f>
        <v>void</v>
      </c>
      <c r="D4" s="60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ht="15.75" customHeight="1">
      <c r="A5" s="59" t="str">
        <f>IFERROR(__xludf.DUMMYFUNCTION("""COMPUTED_VALUE"""),"clickLocatorByVarFile")</f>
        <v>clickLocatorByVarFile</v>
      </c>
      <c r="B5" s="60" t="str">
        <f>IFERROR(__xludf.DUMMYFUNCTION("""COMPUTED_VALUE"""),"generate,element,component,property,key")</f>
        <v>generate,element,component,property,key</v>
      </c>
      <c r="C5" s="60" t="str">
        <f>IFERROR(__xludf.DUMMYFUNCTION("""COMPUTED_VALUE"""),"void")</f>
        <v>void</v>
      </c>
      <c r="D5" s="60"/>
      <c r="E5" s="59"/>
      <c r="F5" s="61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9"/>
      <c r="H5" s="59"/>
      <c r="I5" s="59"/>
      <c r="J5" s="59"/>
      <c r="K5" s="59"/>
      <c r="L5" s="59"/>
      <c r="M5" s="59"/>
      <c r="N5" s="59"/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  <c r="Z5" s="59"/>
    </row>
    <row r="6" ht="15.75" customHeight="1">
      <c r="A6" s="59" t="str">
        <f>IFERROR(__xludf.DUMMYFUNCTION("""COMPUTED_VALUE"""),"pressLocatorByVarFile")</f>
        <v>pressLocatorByVarFile</v>
      </c>
      <c r="B6" s="60" t="str">
        <f>IFERROR(__xludf.DUMMYFUNCTION("""COMPUTED_VALUE"""),"element,component,property,key")</f>
        <v>element,component,property,key</v>
      </c>
      <c r="C6" s="60" t="str">
        <f>IFERROR(__xludf.DUMMYFUNCTION("""COMPUTED_VALUE"""),"void")</f>
        <v>void</v>
      </c>
      <c r="D6" s="60"/>
      <c r="E6" s="59"/>
      <c r="F6" s="59"/>
      <c r="G6" s="59"/>
      <c r="H6" s="59"/>
      <c r="I6" s="59"/>
      <c r="J6" s="59"/>
      <c r="K6" s="59"/>
      <c r="L6" s="59"/>
      <c r="M6" s="59"/>
      <c r="N6" s="59"/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  <c r="Z6" s="59"/>
    </row>
    <row r="7" ht="15.75" customHeight="1">
      <c r="A7" s="59" t="str">
        <f>IFERROR(__xludf.DUMMYFUNCTION("""COMPUTED_VALUE"""),"clickWhichObjectEnable")</f>
        <v>clickWhichObjectEnable</v>
      </c>
      <c r="B7" s="60" t="str">
        <f>IFERROR(__xludf.DUMMYFUNCTION("""COMPUTED_VALUE"""),"element[,index],component,property")</f>
        <v>element[,index],component,property</v>
      </c>
      <c r="C7" s="60" t="str">
        <f>IFERROR(__xludf.DUMMYFUNCTION("""COMPUTED_VALUE"""),"void")</f>
        <v>void</v>
      </c>
      <c r="D7" s="60"/>
      <c r="E7" s="59"/>
      <c r="F7" s="61"/>
      <c r="G7" s="59"/>
      <c r="H7" s="59"/>
      <c r="I7" s="59"/>
      <c r="J7" s="59"/>
      <c r="K7" s="59"/>
      <c r="L7" s="59"/>
      <c r="M7" s="59"/>
      <c r="N7" s="59"/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  <c r="Z7" s="59"/>
    </row>
    <row r="8" ht="15.75" customHeight="1">
      <c r="A8" s="59" t="str">
        <f>IFERROR(__xludf.DUMMYFUNCTION("""COMPUTED_VALUE"""),"getCurrentScene")</f>
        <v>getCurrentScene</v>
      </c>
      <c r="B8" s="60" t="str">
        <f>IFERROR(__xludf.DUMMYFUNCTION("""COMPUTED_VALUE"""),"element")</f>
        <v>element</v>
      </c>
      <c r="C8" s="60" t="str">
        <f>IFERROR(__xludf.DUMMYFUNCTION("""COMPUTED_VALUE"""),"String")</f>
        <v>String</v>
      </c>
      <c r="D8" s="60"/>
      <c r="E8" s="59"/>
      <c r="F8" s="61" t="str">
        <f>IFERROR(__xludf.DUMMYFUNCTION("""COMPUTED_VALUE"""),"element not present")</f>
        <v>element not present</v>
      </c>
      <c r="G8" s="59"/>
      <c r="H8" s="59"/>
      <c r="I8" s="59"/>
      <c r="J8" s="59"/>
      <c r="K8" s="59"/>
      <c r="L8" s="59"/>
      <c r="M8" s="59"/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  <c r="Z8" s="59"/>
    </row>
    <row r="9" ht="15.75" customHeight="1">
      <c r="A9" s="59" t="str">
        <f>IFERROR(__xludf.DUMMYFUNCTION("""COMPUTED_VALUE"""),"elementDisplay")</f>
        <v>elementDisplay</v>
      </c>
      <c r="B9" s="60" t="str">
        <f>IFERROR(__xludf.DUMMYFUNCTION("""COMPUTED_VALUE"""),"element[,index]")</f>
        <v>element[,index]</v>
      </c>
      <c r="C9" s="60" t="str">
        <f>IFERROR(__xludf.DUMMYFUNCTION("""COMPUTED_VALUE"""),"String")</f>
        <v>String</v>
      </c>
      <c r="D9" s="60"/>
      <c r="E9" s="59"/>
      <c r="F9" s="59"/>
      <c r="G9" s="59"/>
      <c r="H9" s="59"/>
      <c r="I9" s="59"/>
      <c r="J9" s="59"/>
      <c r="K9" s="59"/>
      <c r="L9" s="59"/>
      <c r="M9" s="59"/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  <c r="Z9" s="59"/>
    </row>
    <row r="10" ht="15.75" customHeight="1">
      <c r="A10" s="59" t="str">
        <f>IFERROR(__xludf.DUMMYFUNCTION("""COMPUTED_VALUE"""),"clickDownAndUp")</f>
        <v>clickDownAndUp</v>
      </c>
      <c r="B10" s="60" t="str">
        <f>IFERROR(__xludf.DUMMYFUNCTION("""COMPUTED_VALUE"""),"element[,index]")</f>
        <v>element[,index]</v>
      </c>
      <c r="C10" s="60" t="str">
        <f>IFERROR(__xludf.DUMMYFUNCTION("""COMPUTED_VALUE"""),"void")</f>
        <v>void</v>
      </c>
      <c r="D10" s="60"/>
      <c r="E10" s="59"/>
      <c r="F10" s="61"/>
      <c r="G10" s="59"/>
      <c r="H10" s="59"/>
      <c r="I10" s="59"/>
      <c r="J10" s="59"/>
      <c r="K10" s="59"/>
      <c r="L10" s="59"/>
      <c r="M10" s="59"/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  <c r="Z10" s="59"/>
    </row>
    <row r="11" ht="15.75" customHeight="1">
      <c r="A11" s="59" t="str">
        <f>IFERROR(__xludf.DUMMYFUNCTION("""COMPUTED_VALUE"""),"swipeToLeft")</f>
        <v>swipeToLeft</v>
      </c>
      <c r="B11" s="60" t="str">
        <f>IFERROR(__xludf.DUMMYFUNCTION("""COMPUTED_VALUE"""),"number")</f>
        <v>number</v>
      </c>
      <c r="C11" s="60" t="str">
        <f>IFERROR(__xludf.DUMMYFUNCTION("""COMPUTED_VALUE"""),"void")</f>
        <v>void</v>
      </c>
      <c r="D11" s="60"/>
      <c r="E11" s="59"/>
      <c r="F11" s="61" t="str">
        <f>IFERROR(__xludf.DUMMYFUNCTION("""COMPUTED_VALUE"""),"Scroll sang trái")</f>
        <v>Scroll sang trái</v>
      </c>
      <c r="G11" s="59"/>
      <c r="H11" s="59"/>
      <c r="I11" s="59"/>
      <c r="J11" s="59"/>
      <c r="K11" s="59"/>
      <c r="L11" s="59"/>
      <c r="M11" s="59"/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  <c r="Z11" s="59"/>
    </row>
    <row r="12" ht="15.75" customHeight="1">
      <c r="A12" s="59" t="str">
        <f>IFERROR(__xludf.DUMMYFUNCTION("""COMPUTED_VALUE"""),"swipeToLeft")</f>
        <v>swipeToLeft</v>
      </c>
      <c r="B12" s="60" t="str">
        <f>IFERROR(__xludf.DUMMYFUNCTION("""COMPUTED_VALUE"""),"x1,x2,y")</f>
        <v>x1,x2,y</v>
      </c>
      <c r="C12" s="60" t="str">
        <f>IFERROR(__xludf.DUMMYFUNCTION("""COMPUTED_VALUE"""),"void")</f>
        <v>void</v>
      </c>
      <c r="D12" s="62"/>
      <c r="E12" s="59"/>
      <c r="F12" s="61" t="str">
        <f>IFERROR(__xludf.DUMMYFUNCTION("""COMPUTED_VALUE"""),"Scroll sang trái, tọa độ là số nguyên")</f>
        <v>Scroll sang trái, tọa độ là số nguyên</v>
      </c>
      <c r="G12" s="59"/>
      <c r="H12" s="59"/>
      <c r="I12" s="59"/>
      <c r="J12" s="59"/>
      <c r="K12" s="59"/>
      <c r="L12" s="59"/>
      <c r="M12" s="59"/>
      <c r="N12" s="59"/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  <c r="Z12" s="59"/>
    </row>
    <row r="13" ht="15.75" customHeight="1">
      <c r="A13" s="59" t="str">
        <f>IFERROR(__xludf.DUMMYFUNCTION("""COMPUTED_VALUE"""),"swipe")</f>
        <v>swipe</v>
      </c>
      <c r="B13" s="60" t="str">
        <f>IFERROR(__xludf.DUMMYFUNCTION("""COMPUTED_VALUE"""),"x1,x2,y")</f>
        <v>x1,x2,y</v>
      </c>
      <c r="C13" s="60" t="str">
        <f>IFERROR(__xludf.DUMMYFUNCTION("""COMPUTED_VALUE"""),"void")</f>
        <v>void</v>
      </c>
      <c r="D13" s="60"/>
      <c r="E13" s="59"/>
      <c r="F13" s="61" t="str">
        <f>IFERROR(__xludf.DUMMYFUNCTION("""COMPUTED_VALUE"""),"- scroll ngang
- Tọa độ là int
- x1 (start) tới x2 (end)")</f>
        <v>- scroll ngang
- Tọa độ là int
- x1 (start) tới x2 (end)</v>
      </c>
      <c r="G13" s="59"/>
      <c r="H13" s="59"/>
      <c r="I13" s="59"/>
      <c r="J13" s="59"/>
      <c r="K13" s="59"/>
      <c r="L13" s="59"/>
      <c r="M13" s="59"/>
      <c r="N13" s="59"/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  <c r="Z13" s="59"/>
    </row>
    <row r="14" ht="15.75" customHeight="1">
      <c r="A14" s="59" t="str">
        <f>IFERROR(__xludf.DUMMYFUNCTION("""COMPUTED_VALUE"""),"waitForObject")</f>
        <v>waitForObject</v>
      </c>
      <c r="B14" s="60" t="str">
        <f>IFERROR(__xludf.DUMMYFUNCTION("""COMPUTED_VALUE"""),"element[,timeout(s)]")</f>
        <v>element[,timeout(s)]</v>
      </c>
      <c r="C14" s="60" t="str">
        <f>IFERROR(__xludf.DUMMYFUNCTION("""COMPUTED_VALUE"""),"void")</f>
        <v>void</v>
      </c>
      <c r="D14" s="60"/>
      <c r="E14" s="59"/>
      <c r="F14" s="59"/>
      <c r="G14" s="59"/>
      <c r="H14" s="59"/>
      <c r="I14" s="59"/>
      <c r="J14" s="59"/>
      <c r="K14" s="59"/>
      <c r="L14" s="59"/>
      <c r="M14" s="59"/>
      <c r="N14" s="59"/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  <c r="Z14" s="59"/>
    </row>
    <row r="15" ht="15.75" customHeight="1">
      <c r="A15" s="59" t="str">
        <f>IFERROR(__xludf.DUMMYFUNCTION("""COMPUTED_VALUE"""),"waitForObject")</f>
        <v>waitForObject</v>
      </c>
      <c r="B15" s="60" t="str">
        <f>IFERROR(__xludf.DUMMYFUNCTION("""COMPUTED_VALUE"""),"strSpli,second, element")</f>
        <v>strSpli,second, element</v>
      </c>
      <c r="C15" s="60" t="str">
        <f>IFERROR(__xludf.DUMMYFUNCTION("""COMPUTED_VALUE"""),"void")</f>
        <v>void</v>
      </c>
      <c r="D15" s="60"/>
      <c r="E15" s="59"/>
      <c r="F15" s="59"/>
      <c r="G15" s="59"/>
      <c r="H15" s="59"/>
      <c r="I15" s="59"/>
      <c r="J15" s="59"/>
      <c r="K15" s="59"/>
      <c r="L15" s="59"/>
      <c r="M15" s="59"/>
      <c r="N15" s="59"/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  <c r="Z15" s="59"/>
    </row>
    <row r="16" ht="15.75" customHeight="1">
      <c r="A16" s="59" t="str">
        <f>IFERROR(__xludf.DUMMYFUNCTION("""COMPUTED_VALUE"""),"waitForObjectNoReturn")</f>
        <v>waitForObjectNoReturn</v>
      </c>
      <c r="B16" s="60" t="str">
        <f>IFERROR(__xludf.DUMMYFUNCTION("""COMPUTED_VALUE"""),"element,timeout(s)")</f>
        <v>element,timeout(s)</v>
      </c>
      <c r="C16" s="60" t="str">
        <f>IFERROR(__xludf.DUMMYFUNCTION("""COMPUTED_VALUE"""),"void")</f>
        <v>void</v>
      </c>
      <c r="D16" s="62"/>
      <c r="E16" s="59"/>
      <c r="F16" s="61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6" s="59"/>
      <c r="H16" s="59"/>
      <c r="I16" s="59"/>
      <c r="J16" s="59"/>
      <c r="K16" s="59"/>
      <c r="L16" s="59"/>
      <c r="M16" s="59"/>
      <c r="N16" s="59"/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  <c r="Z16" s="59"/>
    </row>
    <row r="17" ht="15.75" customHeight="1">
      <c r="A17" s="59" t="str">
        <f>IFERROR(__xludf.DUMMYFUNCTION("""COMPUTED_VALUE"""),"waitForObjectContain")</f>
        <v>waitForObjectContain</v>
      </c>
      <c r="B17" s="60" t="str">
        <f>IFERROR(__xludf.DUMMYFUNCTION("""COMPUTED_VALUE"""),"element,component,property,content")</f>
        <v>element,component,property,content</v>
      </c>
      <c r="C17" s="60" t="str">
        <f>IFERROR(__xludf.DUMMYFUNCTION("""COMPUTED_VALUE"""),"void")</f>
        <v>void</v>
      </c>
      <c r="D17" s="62"/>
      <c r="E17" s="59"/>
      <c r="F17" s="59"/>
      <c r="G17" s="59"/>
      <c r="H17" s="59"/>
      <c r="I17" s="59"/>
      <c r="J17" s="59"/>
      <c r="K17" s="59"/>
      <c r="L17" s="59"/>
      <c r="M17" s="59"/>
      <c r="N17" s="59"/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  <c r="Z17" s="59"/>
    </row>
    <row r="18" ht="15.75" customHeight="1">
      <c r="A18" s="59" t="str">
        <f>IFERROR(__xludf.DUMMYFUNCTION("""COMPUTED_VALUE"""),"waitForObjectContain")</f>
        <v>waitForObjectContain</v>
      </c>
      <c r="B18" s="60" t="str">
        <f>IFERROR(__xludf.DUMMYFUNCTION("""COMPUTED_VALUE"""),"element,key,content")</f>
        <v>element,key,content</v>
      </c>
      <c r="C18" s="60" t="str">
        <f>IFERROR(__xludf.DUMMYFUNCTION("""COMPUTED_VALUE"""),"void")</f>
        <v>void</v>
      </c>
      <c r="D18" s="62"/>
      <c r="E18" s="59"/>
      <c r="F18" s="59"/>
      <c r="G18" s="59"/>
      <c r="H18" s="59"/>
      <c r="I18" s="59"/>
      <c r="J18" s="59"/>
      <c r="K18" s="59"/>
      <c r="L18" s="59"/>
      <c r="M18" s="59"/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  <c r="Z18" s="59"/>
    </row>
    <row r="19" ht="15.75" customHeight="1">
      <c r="A19" s="59"/>
      <c r="B19" s="60" t="str">
        <f>IFERROR(__xludf.DUMMYFUNCTION("""COMPUTED_VALUE"""),"locator,key,strAdd,second,content")</f>
        <v>locator,key,strAdd,second,content</v>
      </c>
      <c r="C19" s="60"/>
      <c r="D19" s="62"/>
      <c r="E19" s="59"/>
      <c r="F19" s="59"/>
      <c r="G19" s="59"/>
      <c r="H19" s="59"/>
      <c r="I19" s="59"/>
      <c r="J19" s="59"/>
      <c r="K19" s="59"/>
      <c r="L19" s="59"/>
      <c r="M19" s="59"/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  <c r="Z19" s="59"/>
    </row>
    <row r="20" ht="15.75" customHeight="1">
      <c r="A20" s="59" t="str">
        <f>IFERROR(__xludf.DUMMYFUNCTION("""COMPUTED_VALUE"""),"waitForObjectInScreen")</f>
        <v>waitForObjectInScreen</v>
      </c>
      <c r="B20" s="60" t="str">
        <f>IFERROR(__xludf.DUMMYFUNCTION("""COMPUTED_VALUE"""),"element[,timeout(s)]")</f>
        <v>element[,timeout(s)]</v>
      </c>
      <c r="C20" s="60" t="str">
        <f>IFERROR(__xludf.DUMMYFUNCTION("""COMPUTED_VALUE"""),"void")</f>
        <v>void</v>
      </c>
      <c r="D20" s="62"/>
      <c r="E20" s="59"/>
      <c r="F20" s="59"/>
      <c r="G20" s="59"/>
      <c r="H20" s="59"/>
      <c r="I20" s="59"/>
      <c r="J20" s="59"/>
      <c r="K20" s="59"/>
      <c r="L20" s="59"/>
      <c r="M20" s="59"/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  <c r="Z20" s="59"/>
    </row>
    <row r="21" ht="15.75" customHeight="1">
      <c r="A21" s="59" t="str">
        <f>IFERROR(__xludf.DUMMYFUNCTION("""COMPUTED_VALUE"""),"simulateClick")</f>
        <v>simulateClick</v>
      </c>
      <c r="B21" s="60" t="str">
        <f>IFERROR(__xludf.DUMMYFUNCTION("""COMPUTED_VALUE"""),"element,property[,index]")</f>
        <v>element,property[,index]</v>
      </c>
      <c r="C21" s="60" t="str">
        <f>IFERROR(__xludf.DUMMYFUNCTION("""COMPUTED_VALUE"""),"void")</f>
        <v>void</v>
      </c>
      <c r="D21" s="62"/>
      <c r="E21" s="59"/>
      <c r="F21" s="59"/>
      <c r="G21" s="59"/>
      <c r="H21" s="59"/>
      <c r="I21" s="59"/>
      <c r="J21" s="59"/>
      <c r="K21" s="59"/>
      <c r="L21" s="59"/>
      <c r="M21" s="59"/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  <c r="Z21" s="59"/>
    </row>
    <row r="22" ht="15.75" customHeight="1">
      <c r="A22" s="59" t="str">
        <f>IFERROR(__xludf.DUMMYFUNCTION("""COMPUTED_VALUE"""),"press")</f>
        <v>press</v>
      </c>
      <c r="B22" s="60" t="str">
        <f>IFERROR(__xludf.DUMMYFUNCTION("""COMPUTED_VALUE"""),"element[,index]")</f>
        <v>element[,index]</v>
      </c>
      <c r="C22" s="60" t="str">
        <f>IFERROR(__xludf.DUMMYFUNCTION("""COMPUTED_VALUE"""),"void")</f>
        <v>void</v>
      </c>
      <c r="D22" s="62"/>
      <c r="E22" s="59"/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</row>
    <row r="23" ht="15.75" customHeight="1">
      <c r="A23" s="59" t="str">
        <f>IFERROR(__xludf.DUMMYFUNCTION("""COMPUTED_VALUE"""),"pressWithTag")</f>
        <v>pressWithTag</v>
      </c>
      <c r="B23" s="61" t="str">
        <f>IFERROR(__xludf.DUMMYFUNCTION("""COMPUTED_VALUE"""),"tagNew,tagOld")</f>
        <v>tagNew,tagOld</v>
      </c>
      <c r="C23" s="61" t="str">
        <f>IFERROR(__xludf.DUMMYFUNCTION("""COMPUTED_VALUE"""),"void")</f>
        <v>void</v>
      </c>
      <c r="D23" s="59"/>
      <c r="E23" s="59"/>
      <c r="F23" s="59"/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  <c r="Z23" s="59"/>
    </row>
    <row r="24" ht="15.75" customHeight="1">
      <c r="A24" s="59" t="str">
        <f>IFERROR(__xludf.DUMMYFUNCTION("""COMPUTED_VALUE"""),"swipeToRight")</f>
        <v>swipeToRight</v>
      </c>
      <c r="B24" s="59" t="str">
        <f>IFERROR(__xludf.DUMMYFUNCTION("""COMPUTED_VALUE"""),"number")</f>
        <v>number</v>
      </c>
      <c r="C24" s="59" t="str">
        <f>IFERROR(__xludf.DUMMYFUNCTION("""COMPUTED_VALUE"""),"void")</f>
        <v>void</v>
      </c>
      <c r="D24" s="59"/>
      <c r="E24" s="59"/>
      <c r="F24" s="59" t="str">
        <f>IFERROR(__xludf.DUMMYFUNCTION("""COMPUTED_VALUE"""),"Scroll sang phải")</f>
        <v>Scroll sang phải</v>
      </c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</row>
    <row r="25" ht="15.75" customHeight="1">
      <c r="A25" s="59" t="str">
        <f>IFERROR(__xludf.DUMMYFUNCTION("""COMPUTED_VALUE"""),"swipeToRight")</f>
        <v>swipeToRight</v>
      </c>
      <c r="B25" s="59" t="str">
        <f>IFERROR(__xludf.DUMMYFUNCTION("""COMPUTED_VALUE"""),"x1,x2,y")</f>
        <v>x1,x2,y</v>
      </c>
      <c r="C25" s="59" t="str">
        <f>IFERROR(__xludf.DUMMYFUNCTION("""COMPUTED_VALUE"""),"void")</f>
        <v>void</v>
      </c>
      <c r="D25" s="59"/>
      <c r="E25" s="59"/>
      <c r="F25" s="59" t="str">
        <f>IFERROR(__xludf.DUMMYFUNCTION("""COMPUTED_VALUE"""),"Scroll sang phải")</f>
        <v>Scroll sang phải</v>
      </c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</row>
    <row r="26" ht="15.75" customHeight="1">
      <c r="A26" s="59" t="str">
        <f>IFERROR(__xludf.DUMMYFUNCTION("""COMPUTED_VALUE"""),"getPropertyValue")</f>
        <v>getPropertyValue</v>
      </c>
      <c r="B26" s="59" t="str">
        <f>IFERROR(__xludf.DUMMYFUNCTION("""COMPUTED_VALUE"""),"element,component,property")</f>
        <v>element,component,property</v>
      </c>
      <c r="C26" s="59" t="str">
        <f>IFERROR(__xludf.DUMMYFUNCTION("""COMPUTED_VALUE"""),"String")</f>
        <v>String</v>
      </c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</row>
    <row r="27" ht="15.75" customHeight="1">
      <c r="A27" s="59" t="str">
        <f>IFERROR(__xludf.DUMMYFUNCTION("""COMPUTED_VALUE"""),"getImageName")</f>
        <v>getImageName</v>
      </c>
      <c r="B27" s="59" t="str">
        <f>IFERROR(__xludf.DUMMYFUNCTION("""COMPUTED_VALUE"""),"element[,component]")</f>
        <v>element[,component]</v>
      </c>
      <c r="C27" s="59" t="str">
        <f>IFERROR(__xludf.DUMMYFUNCTION("""COMPUTED_VALUE"""),"String")</f>
        <v>String</v>
      </c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</row>
    <row r="28" ht="15.75" customHeight="1">
      <c r="A28" s="59" t="str">
        <f>IFERROR(__xludf.DUMMYFUNCTION("""COMPUTED_VALUE"""),"getImageNameVariable")</f>
        <v>getImageNameVariable</v>
      </c>
      <c r="B28" s="59" t="str">
        <f>IFERROR(__xludf.DUMMYFUNCTION("""COMPUTED_VALUE"""),"generate,element[,component],key")</f>
        <v>generate,element[,component],key</v>
      </c>
      <c r="C28" s="59" t="str">
        <f>IFERROR(__xludf.DUMMYFUNCTION("""COMPUTED_VALUE"""),"String")</f>
        <v>String</v>
      </c>
      <c r="D28" s="59"/>
      <c r="E28" s="59"/>
      <c r="F28" s="61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</row>
    <row r="29" ht="15.75" customHeight="1">
      <c r="A29" s="59" t="str">
        <f>IFERROR(__xludf.DUMMYFUNCTION("""COMPUTED_VALUE"""),"getImageColor")</f>
        <v>getImageColor</v>
      </c>
      <c r="B29" s="59" t="str">
        <f>IFERROR(__xludf.DUMMYFUNCTION("""COMPUTED_VALUE"""),"element")</f>
        <v>element</v>
      </c>
      <c r="C29" s="59" t="str">
        <f>IFERROR(__xludf.DUMMYFUNCTION("""COMPUTED_VALUE"""),"String")</f>
        <v>String</v>
      </c>
      <c r="D29" s="59"/>
      <c r="E29" s="59"/>
      <c r="F29" s="61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</row>
    <row r="30" ht="15.75" customHeight="1">
      <c r="A30" s="59" t="str">
        <f>IFERROR(__xludf.DUMMYFUNCTION("""COMPUTED_VALUE"""),"getPropertyValues")</f>
        <v>getPropertyValues</v>
      </c>
      <c r="B30" s="59" t="str">
        <f>IFERROR(__xludf.DUMMYFUNCTION("""COMPUTED_VALUE"""),"element,component,property,second")</f>
        <v>element,component,property,second</v>
      </c>
      <c r="C30" s="59" t="str">
        <f>IFERROR(__xludf.DUMMYFUNCTION("""COMPUTED_VALUE"""),"String")</f>
        <v>String</v>
      </c>
      <c r="D30" s="59"/>
      <c r="E30" s="59"/>
      <c r="F30" s="61" t="str">
        <f>IFERROR(__xludf.DUMMYFUNCTION("""COMPUTED_VALUE"""),"param number là số lượng value cần check")</f>
        <v>param number là số lượng value cần check</v>
      </c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</row>
    <row r="31" ht="15.75" customHeight="1">
      <c r="A31" s="59" t="str">
        <f>IFERROR(__xludf.DUMMYFUNCTION("""COMPUTED_VALUE"""),"getText")</f>
        <v>getText</v>
      </c>
      <c r="B31" s="59" t="str">
        <f>IFERROR(__xludf.DUMMYFUNCTION("""COMPUTED_VALUE"""),"element,component")</f>
        <v>element,component</v>
      </c>
      <c r="C31" s="59" t="str">
        <f>IFERROR(__xludf.DUMMYFUNCTION("""COMPUTED_VALUE"""),"String")</f>
        <v>String</v>
      </c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</row>
    <row r="32" ht="15.75" customHeight="1">
      <c r="A32" s="59" t="str">
        <f>IFERROR(__xludf.DUMMYFUNCTION("""COMPUTED_VALUE"""),"getTexts")</f>
        <v>getTexts</v>
      </c>
      <c r="B32" s="59" t="str">
        <f>IFERROR(__xludf.DUMMYFUNCTION("""COMPUTED_VALUE"""),"element,component,expect")</f>
        <v>element,component,expect</v>
      </c>
      <c r="C32" s="59" t="str">
        <f>IFERROR(__xludf.DUMMYFUNCTION("""COMPUTED_VALUE"""),"String")</f>
        <v>String</v>
      </c>
      <c r="D32" s="59"/>
      <c r="E32" s="59"/>
      <c r="F32" s="59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2" s="59"/>
      <c r="H32" s="59"/>
      <c r="I32" s="59"/>
      <c r="J32" s="59"/>
      <c r="K32" s="59"/>
      <c r="L32" s="59"/>
      <c r="M32" s="59"/>
      <c r="N32" s="59"/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  <c r="Z32" s="59"/>
    </row>
    <row r="33" ht="15.75" customHeight="1">
      <c r="A33" s="59" t="str">
        <f>IFERROR(__xludf.DUMMYFUNCTION("""COMPUTED_VALUE"""),"getTextsByTime")</f>
        <v>getTextsByTime</v>
      </c>
      <c r="B33" s="59" t="str">
        <f>IFERROR(__xludf.DUMMYFUNCTION("""COMPUTED_VALUE"""),"element,component,second,expect")</f>
        <v>element,component,second,expect</v>
      </c>
      <c r="C33" s="59" t="str">
        <f>IFERROR(__xludf.DUMMYFUNCTION("""COMPUTED_VALUE"""),"String")</f>
        <v>String</v>
      </c>
      <c r="D33" s="59"/>
      <c r="E33" s="59"/>
      <c r="F33" s="59" t="str">
        <f>IFERROR(__xludf.DUMMYFUNCTION("""COMPUTED_VALUE"""),"Stop khi actual contain expect or time = second")</f>
        <v>Stop khi actual contain expect or time = second</v>
      </c>
      <c r="G33" s="59"/>
      <c r="H33" s="59"/>
      <c r="I33" s="59"/>
      <c r="J33" s="59"/>
      <c r="K33" s="59"/>
      <c r="L33" s="59"/>
      <c r="M33" s="59"/>
      <c r="N33" s="59"/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  <c r="Z33" s="59"/>
    </row>
    <row r="34" ht="15.75" customHeight="1">
      <c r="A34" s="59" t="str">
        <f>IFERROR(__xludf.DUMMYFUNCTION("""COMPUTED_VALUE"""),"getTextsByLocator")</f>
        <v>getTextsByLocator</v>
      </c>
      <c r="B34" s="59" t="str">
        <f>IFERROR(__xludf.DUMMYFUNCTION("""COMPUTED_VALUE"""),"element1,component1,element2,expect")</f>
        <v>element1,component1,element2,expect</v>
      </c>
      <c r="C34" s="59" t="str">
        <f>IFERROR(__xludf.DUMMYFUNCTION("""COMPUTED_VALUE"""),"String")</f>
        <v>String</v>
      </c>
      <c r="D34" s="59"/>
      <c r="E34" s="59"/>
      <c r="F34" s="59" t="str">
        <f>IFERROR(__xludf.DUMMYFUNCTION("""COMPUTED_VALUE"""),"Stop khi actual contain expect or element 2 display")</f>
        <v>Stop khi actual contain expect or element 2 display</v>
      </c>
      <c r="G34" s="59"/>
      <c r="H34" s="59"/>
      <c r="I34" s="59"/>
      <c r="J34" s="59"/>
      <c r="K34" s="59"/>
      <c r="L34" s="59"/>
      <c r="M34" s="59"/>
      <c r="N34" s="59"/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  <c r="Z34" s="59"/>
    </row>
    <row r="35" ht="15.75" customHeight="1">
      <c r="A35" s="59" t="str">
        <f>IFERROR(__xludf.DUMMYFUNCTION("""COMPUTED_VALUE"""),"getTextNoColor")</f>
        <v>getTextNoColor</v>
      </c>
      <c r="B35" s="59" t="str">
        <f>IFERROR(__xludf.DUMMYFUNCTION("""COMPUTED_VALUE"""),"element,component,...string split")</f>
        <v>element,component,...string split</v>
      </c>
      <c r="C35" s="59" t="str">
        <f>IFERROR(__xludf.DUMMYFUNCTION("""COMPUTED_VALUE"""),"String")</f>
        <v>String</v>
      </c>
      <c r="D35" s="59"/>
      <c r="E35" s="59"/>
      <c r="F35" s="59"/>
      <c r="G35" s="59"/>
      <c r="H35" s="59"/>
      <c r="I35" s="59"/>
      <c r="J35" s="59"/>
      <c r="K35" s="59"/>
      <c r="L35" s="59"/>
      <c r="M35" s="59"/>
      <c r="N35" s="59"/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  <c r="Z35" s="59"/>
    </row>
    <row r="36" ht="15.75" customHeight="1">
      <c r="A36" s="59" t="str">
        <f>IFERROR(__xludf.DUMMYFUNCTION("""COMPUTED_VALUE"""),"getTextAlphabet")</f>
        <v>getTextAlphabet</v>
      </c>
      <c r="B36" s="59" t="str">
        <f>IFERROR(__xludf.DUMMYFUNCTION("""COMPUTED_VALUE"""),"element,component")</f>
        <v>element,component</v>
      </c>
      <c r="C36" s="59" t="str">
        <f>IFERROR(__xludf.DUMMYFUNCTION("""COMPUTED_VALUE"""),"void")</f>
        <v>void</v>
      </c>
      <c r="D36" s="59"/>
      <c r="E36" s="59"/>
      <c r="F36" s="59" t="str">
        <f>IFERROR(__xludf.DUMMYFUNCTION("""COMPUTED_VALUE"""),"return string only alphabet and space")</f>
        <v>return string only alphabet and space</v>
      </c>
      <c r="G36" s="59"/>
      <c r="H36" s="59"/>
      <c r="I36" s="59"/>
      <c r="J36" s="59"/>
      <c r="K36" s="59"/>
      <c r="L36" s="59"/>
      <c r="M36" s="59"/>
      <c r="N36" s="59"/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  <c r="Z36" s="59"/>
    </row>
    <row r="37" ht="15.75" customHeight="1">
      <c r="A37" s="59" t="str">
        <f>IFERROR(__xludf.DUMMYFUNCTION("""COMPUTED_VALUE"""),"getTextLocatorChild")</f>
        <v>getTextLocatorChild</v>
      </c>
      <c r="B37" s="59" t="str">
        <f>IFERROR(__xludf.DUMMYFUNCTION("""COMPUTED_VALUE"""),"element,component,key,...string split")</f>
        <v>element,component,key,...string split</v>
      </c>
      <c r="C37" s="59" t="str">
        <f>IFERROR(__xludf.DUMMYFUNCTION("""COMPUTED_VALUE"""),"String")</f>
        <v>String</v>
      </c>
      <c r="D37" s="59"/>
      <c r="E37" s="59"/>
      <c r="F37" s="61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7" s="59"/>
      <c r="H37" s="59"/>
      <c r="I37" s="59"/>
      <c r="J37" s="59"/>
      <c r="K37" s="59"/>
      <c r="L37" s="59"/>
      <c r="M37" s="59"/>
      <c r="N37" s="59"/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  <c r="Z37" s="59"/>
    </row>
    <row r="38" ht="15.75" customHeight="1">
      <c r="A38" s="59" t="str">
        <f>IFERROR(__xludf.DUMMYFUNCTION("""COMPUTED_VALUE"""),"waitForObject")</f>
        <v>waitForObject</v>
      </c>
      <c r="B38" s="59" t="str">
        <f>IFERROR(__xludf.DUMMYFUNCTION("""COMPUTED_VALUE"""),"element, second")</f>
        <v>element, second</v>
      </c>
      <c r="C38" s="59" t="str">
        <f>IFERROR(__xludf.DUMMYFUNCTION("""COMPUTED_VALUE"""),"void")</f>
        <v>void</v>
      </c>
      <c r="D38" s="59"/>
      <c r="E38" s="59"/>
      <c r="F38" s="59"/>
      <c r="G38" s="59"/>
      <c r="H38" s="59"/>
      <c r="I38" s="59"/>
      <c r="J38" s="59"/>
      <c r="K38" s="59"/>
      <c r="L38" s="59"/>
      <c r="M38" s="59"/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  <c r="Z38" s="59"/>
    </row>
    <row r="39" ht="15.75" customHeight="1">
      <c r="A39" s="59" t="str">
        <f>IFERROR(__xludf.DUMMYFUNCTION("""COMPUTED_VALUE"""),"swipeToDown")</f>
        <v>swipeToDown</v>
      </c>
      <c r="B39" s="59" t="str">
        <f>IFERROR(__xludf.DUMMYFUNCTION("""COMPUTED_VALUE"""),"number")</f>
        <v>number</v>
      </c>
      <c r="C39" s="59" t="str">
        <f>IFERROR(__xludf.DUMMYFUNCTION("""COMPUTED_VALUE"""),"void")</f>
        <v>void</v>
      </c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  <c r="Z39" s="59"/>
    </row>
    <row r="40" ht="15.75" customHeight="1">
      <c r="A40" s="59" t="str">
        <f>IFERROR(__xludf.DUMMYFUNCTION("""COMPUTED_VALUE"""),"getElements")</f>
        <v>getElements</v>
      </c>
      <c r="B40" s="59" t="str">
        <f>IFERROR(__xludf.DUMMYFUNCTION("""COMPUTED_VALUE"""),"element")</f>
        <v>element</v>
      </c>
      <c r="C40" s="59" t="str">
        <f>IFERROR(__xludf.DUMMYFUNCTION("""COMPUTED_VALUE"""),"String")</f>
        <v>String</v>
      </c>
      <c r="D40" s="59"/>
      <c r="E40" s="59"/>
      <c r="F40" s="59"/>
      <c r="G40" s="59"/>
      <c r="H40" s="59"/>
      <c r="I40" s="59"/>
      <c r="J40" s="59"/>
      <c r="K40" s="59"/>
      <c r="L40" s="59"/>
      <c r="M40" s="59"/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  <c r="Z40" s="59"/>
    </row>
    <row r="41" ht="15.75" customHeight="1">
      <c r="A41" s="59" t="str">
        <f>IFERROR(__xludf.DUMMYFUNCTION("""COMPUTED_VALUE"""),"sleep")</f>
        <v>sleep</v>
      </c>
      <c r="B41" s="59" t="str">
        <f>IFERROR(__xludf.DUMMYFUNCTION("""COMPUTED_VALUE"""),"second")</f>
        <v>second</v>
      </c>
      <c r="C41" s="59" t="str">
        <f>IFERROR(__xludf.DUMMYFUNCTION("""COMPUTED_VALUE"""),"void")</f>
        <v>void</v>
      </c>
      <c r="D41" s="59"/>
      <c r="E41" s="59"/>
      <c r="F41" s="59"/>
      <c r="G41" s="59"/>
      <c r="H41" s="59"/>
      <c r="I41" s="59"/>
      <c r="J41" s="59"/>
      <c r="K41" s="59"/>
      <c r="L41" s="59"/>
      <c r="M41" s="59"/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  <c r="Z41" s="59"/>
    </row>
    <row r="42" ht="15.75" customHeight="1">
      <c r="A42" s="59" t="str">
        <f>IFERROR(__xludf.DUMMYFUNCTION("""COMPUTED_VALUE"""),"getSpineState")</f>
        <v>getSpineState</v>
      </c>
      <c r="B42" s="59" t="str">
        <f>IFERROR(__xludf.DUMMYFUNCTION("""COMPUTED_VALUE"""),"element")</f>
        <v>element</v>
      </c>
      <c r="C42" s="59" t="str">
        <f>IFERROR(__xludf.DUMMYFUNCTION("""COMPUTED_VALUE"""),"String")</f>
        <v>String</v>
      </c>
      <c r="D42" s="59"/>
      <c r="E42" s="59"/>
      <c r="F42" s="59"/>
      <c r="G42" s="59"/>
      <c r="H42" s="59"/>
      <c r="I42" s="59"/>
      <c r="J42" s="59"/>
      <c r="K42" s="59"/>
      <c r="L42" s="59"/>
      <c r="M42" s="59"/>
      <c r="N42" s="59"/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  <c r="Z42" s="59"/>
    </row>
    <row r="43" ht="15.75" customHeight="1">
      <c r="A43" s="59" t="str">
        <f>IFERROR(__xludf.DUMMYFUNCTION("""COMPUTED_VALUE"""),"getSpineStates")</f>
        <v>getSpineStates</v>
      </c>
      <c r="B43" s="59" t="str">
        <f>IFERROR(__xludf.DUMMYFUNCTION("""COMPUTED_VALUE"""),"element,second,count")</f>
        <v>element,second,count</v>
      </c>
      <c r="C43" s="59" t="str">
        <f>IFERROR(__xludf.DUMMYFUNCTION("""COMPUTED_VALUE"""),"String")</f>
        <v>String</v>
      </c>
      <c r="D43" s="59"/>
      <c r="E43" s="59" t="str">
        <f>IFERROR(__xludf.DUMMYFUNCTION("""COMPUTED_VALUE"""),"state1,state2")</f>
        <v>state1,state2</v>
      </c>
      <c r="F43" s="59"/>
      <c r="G43" s="59"/>
      <c r="H43" s="59"/>
      <c r="I43" s="59"/>
      <c r="J43" s="59"/>
      <c r="K43" s="59"/>
      <c r="L43" s="59"/>
      <c r="M43" s="59"/>
      <c r="N43" s="59"/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  <c r="Z43" s="59"/>
    </row>
    <row r="44" ht="15.75" customHeight="1">
      <c r="A44" s="59" t="str">
        <f>IFERROR(__xludf.DUMMYFUNCTION("""COMPUTED_VALUE"""),"getAudioSource")</f>
        <v>getAudioSource</v>
      </c>
      <c r="B44" s="59" t="str">
        <f>IFERROR(__xludf.DUMMYFUNCTION("""COMPUTED_VALUE"""),"element")</f>
        <v>element</v>
      </c>
      <c r="C44" s="59" t="str">
        <f>IFERROR(__xludf.DUMMYFUNCTION("""COMPUTED_VALUE"""),"String")</f>
        <v>String</v>
      </c>
      <c r="D44" s="59"/>
      <c r="E44" s="59"/>
      <c r="F44" s="59" t="str">
        <f>IFERROR(__xludf.DUMMYFUNCTION("""COMPUTED_VALUE"""),"lấy param khi thuộc SoundManager (MusicSource, FxSource, FxOneShotSourse)")</f>
        <v>lấy param khi thuộc SoundManager (MusicSource, FxSource, FxOneShotSourse)</v>
      </c>
      <c r="G44" s="59"/>
      <c r="H44" s="59"/>
      <c r="I44" s="59"/>
      <c r="J44" s="59"/>
      <c r="K44" s="59"/>
      <c r="L44" s="59"/>
      <c r="M44" s="59"/>
      <c r="N44" s="59"/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  <c r="Z44" s="59"/>
    </row>
    <row r="45" ht="15.75" customHeight="1">
      <c r="A45" s="59" t="str">
        <f>IFERROR(__xludf.DUMMYFUNCTION("""COMPUTED_VALUE"""),"getPointScreen")</f>
        <v>getPointScreen</v>
      </c>
      <c r="B45" s="59" t="str">
        <f>IFERROR(__xludf.DUMMYFUNCTION("""COMPUTED_VALUE"""),"element,""x/y""")</f>
        <v>element,"x/y"</v>
      </c>
      <c r="C45" s="59" t="str">
        <f>IFERROR(__xludf.DUMMYFUNCTION("""COMPUTED_VALUE"""),"String")</f>
        <v>String</v>
      </c>
      <c r="D45" s="59"/>
      <c r="E45" s="59"/>
      <c r="F45" s="59" t="str">
        <f>IFERROR(__xludf.DUMMYFUNCTION("""COMPUTED_VALUE"""),"get coordinates of element of X or Y")</f>
        <v>get coordinates of element of X or Y</v>
      </c>
      <c r="G45" s="59"/>
      <c r="H45" s="59"/>
      <c r="I45" s="59"/>
      <c r="J45" s="59"/>
      <c r="K45" s="59"/>
      <c r="L45" s="59"/>
      <c r="M45" s="59"/>
      <c r="N45" s="59"/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  <c r="Z45" s="59"/>
    </row>
    <row r="46" ht="15.75" customHeight="1">
      <c r="A46" s="59" t="str">
        <f>IFERROR(__xludf.DUMMYFUNCTION("""COMPUTED_VALUE"""),"getSizeScreen")</f>
        <v>getSizeScreen</v>
      </c>
      <c r="B46" s="59" t="str">
        <f>IFERROR(__xludf.DUMMYFUNCTION("""COMPUTED_VALUE"""),"""w/h""")</f>
        <v>"w/h"</v>
      </c>
      <c r="C46" s="59" t="str">
        <f>IFERROR(__xludf.DUMMYFUNCTION("""COMPUTED_VALUE"""),"String")</f>
        <v>String</v>
      </c>
      <c r="D46" s="59"/>
      <c r="E46" s="59"/>
      <c r="F46" s="59" t="str">
        <f>IFERROR(__xludf.DUMMYFUNCTION("""COMPUTED_VALUE"""),"get size of device of  with (w) or height (h)")</f>
        <v>get size of device of  with (w) or height (h)</v>
      </c>
      <c r="G46" s="59"/>
      <c r="H46" s="59"/>
      <c r="I46" s="59"/>
      <c r="J46" s="59"/>
      <c r="K46" s="59"/>
      <c r="L46" s="59"/>
      <c r="M46" s="59"/>
      <c r="N46" s="59"/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  <c r="Z46" s="59"/>
    </row>
    <row r="47" ht="15.75" customHeight="1">
      <c r="A47" s="59" t="str">
        <f>IFERROR(__xludf.DUMMYFUNCTION("""COMPUTED_VALUE"""),"isBoolean")</f>
        <v>isBoolean</v>
      </c>
      <c r="B47" s="59" t="str">
        <f>IFERROR(__xludf.DUMMYFUNCTION("""COMPUTED_VALUE"""),"value1, vaule 2, operator")</f>
        <v>value1, vaule 2, operator</v>
      </c>
      <c r="C47" s="59" t="str">
        <f>IFERROR(__xludf.DUMMYFUNCTION("""COMPUTED_VALUE"""),"String")</f>
        <v>String</v>
      </c>
      <c r="D47" s="59"/>
      <c r="E47" s="59"/>
      <c r="F47" s="59" t="str">
        <f>IFERROR(__xludf.DUMMYFUNCTION("""COMPUTED_VALUE"""),"Hiện tại:[&lt;],[&gt;]")</f>
        <v>Hiện tại:[&lt;],[&gt;]</v>
      </c>
      <c r="G47" s="59"/>
      <c r="H47" s="59"/>
      <c r="I47" s="59"/>
      <c r="J47" s="59"/>
      <c r="K47" s="59"/>
      <c r="L47" s="59"/>
      <c r="M47" s="59"/>
      <c r="N47" s="59"/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  <c r="Z47" s="59"/>
    </row>
    <row r="48" ht="15.75" customHeight="1">
      <c r="A48" s="59" t="str">
        <f>IFERROR(__xludf.DUMMYFUNCTION("""COMPUTED_VALUE"""),"isPointInScreen")</f>
        <v>isPointInScreen</v>
      </c>
      <c r="B48" s="59" t="str">
        <f>IFERROR(__xludf.DUMMYFUNCTION("""COMPUTED_VALUE"""),"element")</f>
        <v>element</v>
      </c>
      <c r="C48" s="59" t="str">
        <f>IFERROR(__xludf.DUMMYFUNCTION("""COMPUTED_VALUE"""),"String")</f>
        <v>String</v>
      </c>
      <c r="D48" s="59"/>
      <c r="E48" s="59"/>
      <c r="F48" s="59"/>
      <c r="G48" s="59"/>
      <c r="H48" s="59"/>
      <c r="I48" s="59"/>
      <c r="J48" s="59"/>
      <c r="K48" s="59"/>
      <c r="L48" s="59"/>
      <c r="M48" s="59"/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  <c r="Z48" s="59"/>
    </row>
    <row r="49" ht="15.75" customHeight="1">
      <c r="A49" s="59" t="str">
        <f>IFERROR(__xludf.DUMMYFUNCTION("""COMPUTED_VALUE"""),"isMoveLeft")</f>
        <v>isMoveLeft</v>
      </c>
      <c r="B49" s="59" t="str">
        <f>IFERROR(__xludf.DUMMYFUNCTION("""COMPUTED_VALUE"""),"element[,second]")</f>
        <v>element[,second]</v>
      </c>
      <c r="C49" s="59" t="str">
        <f>IFERROR(__xludf.DUMMYFUNCTION("""COMPUTED_VALUE"""),"String")</f>
        <v>String</v>
      </c>
      <c r="D49" s="59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  <c r="Z49" s="59"/>
    </row>
    <row r="50" ht="15.75" customHeight="1">
      <c r="A50" s="59" t="str">
        <f>IFERROR(__xludf.DUMMYFUNCTION("""COMPUTED_VALUE"""),"isMoveDown")</f>
        <v>isMoveDown</v>
      </c>
      <c r="B50" s="59" t="str">
        <f>IFERROR(__xludf.DUMMYFUNCTION("""COMPUTED_VALUE"""),"element,second")</f>
        <v>element,second</v>
      </c>
      <c r="C50" s="59" t="str">
        <f>IFERROR(__xludf.DUMMYFUNCTION("""COMPUTED_VALUE"""),"String")</f>
        <v>String</v>
      </c>
      <c r="D50" s="59"/>
      <c r="E50" s="59"/>
      <c r="F50" s="59"/>
      <c r="G50" s="59"/>
      <c r="H50" s="59"/>
      <c r="I50" s="59"/>
      <c r="J50" s="59"/>
      <c r="K50" s="59"/>
      <c r="L50" s="59"/>
      <c r="M50" s="59"/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  <c r="Z50" s="59"/>
    </row>
    <row r="51" ht="15.75" customHeight="1">
      <c r="A51" s="59" t="str">
        <f>IFERROR(__xludf.DUMMYFUNCTION("""COMPUTED_VALUE"""),"isLocationCompare")</f>
        <v>isLocationCompare</v>
      </c>
      <c r="B51" s="59" t="str">
        <f>IFERROR(__xludf.DUMMYFUNCTION("""COMPUTED_VALUE"""),"element1,element2,coordinate")</f>
        <v>element1,element2,coordinate</v>
      </c>
      <c r="C51" s="59" t="str">
        <f>IFERROR(__xludf.DUMMYFUNCTION("""COMPUTED_VALUE"""),"String")</f>
        <v>String</v>
      </c>
      <c r="D51" s="59"/>
      <c r="E51" s="59"/>
      <c r="F51" s="59" t="str">
        <f>IFERROR(__xludf.DUMMYFUNCTION("""COMPUTED_VALUE"""),"coordinate = x/y")</f>
        <v>coordinate = x/y</v>
      </c>
      <c r="G51" s="59"/>
      <c r="H51" s="59"/>
      <c r="I51" s="59"/>
      <c r="J51" s="59"/>
      <c r="K51" s="59"/>
      <c r="L51" s="59"/>
      <c r="M51" s="59"/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  <c r="Z51" s="59"/>
    </row>
    <row r="52" ht="15.75" customHeight="1">
      <c r="A52" s="59" t="str">
        <f>IFERROR(__xludf.DUMMYFUNCTION("""COMPUTED_VALUE"""),"move")</f>
        <v>move</v>
      </c>
      <c r="B52" s="59" t="str">
        <f>IFERROR(__xludf.DUMMYFUNCTION("""COMPUTED_VALUE"""),"element1,element2")</f>
        <v>element1,element2</v>
      </c>
      <c r="C52" s="59" t="str">
        <f>IFERROR(__xludf.DUMMYFUNCTION("""COMPUTED_VALUE"""),"void")</f>
        <v>void</v>
      </c>
      <c r="D52" s="59"/>
      <c r="E52" s="59"/>
      <c r="F52" s="59"/>
      <c r="G52" s="59"/>
      <c r="H52" s="59"/>
      <c r="I52" s="59"/>
      <c r="J52" s="59"/>
      <c r="K52" s="59"/>
      <c r="L52" s="59"/>
      <c r="M52" s="59"/>
      <c r="N52" s="59"/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  <c r="Z52" s="59"/>
    </row>
    <row r="53" ht="15.75" customHeight="1">
      <c r="A53" s="59" t="str">
        <f>IFERROR(__xludf.DUMMYFUNCTION("""COMPUTED_VALUE"""),"elementNotDisplay")</f>
        <v>elementNotDisplay</v>
      </c>
      <c r="B53" s="59" t="str">
        <f>IFERROR(__xludf.DUMMYFUNCTION("""COMPUTED_VALUE"""),"element")</f>
        <v>element</v>
      </c>
      <c r="C53" s="59" t="str">
        <f>IFERROR(__xludf.DUMMYFUNCTION("""COMPUTED_VALUE"""),"String")</f>
        <v>String</v>
      </c>
      <c r="D53" s="59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  <c r="Z53" s="59"/>
    </row>
    <row r="54" ht="15.75" customHeight="1">
      <c r="A54" s="59" t="str">
        <f>IFERROR(__xludf.DUMMYFUNCTION("""COMPUTED_VALUE"""),"waitForObjectNotPresent")</f>
        <v>waitForObjectNotPresent</v>
      </c>
      <c r="B54" s="59" t="str">
        <f>IFERROR(__xludf.DUMMYFUNCTION("""COMPUTED_VALUE"""),"element")</f>
        <v>element</v>
      </c>
      <c r="C54" s="59" t="str">
        <f>IFERROR(__xludf.DUMMYFUNCTION("""COMPUTED_VALUE"""),"String")</f>
        <v>String</v>
      </c>
      <c r="D54" s="59"/>
      <c r="E54" s="59"/>
      <c r="F54" s="59"/>
      <c r="G54" s="59"/>
      <c r="H54" s="59"/>
      <c r="I54" s="59"/>
      <c r="J54" s="59"/>
      <c r="K54" s="59"/>
      <c r="L54" s="59"/>
      <c r="M54" s="59"/>
      <c r="N54" s="59"/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  <c r="Z54" s="59"/>
    </row>
    <row r="55" ht="15.75" customHeight="1">
      <c r="A55" s="59" t="str">
        <f>IFERROR(__xludf.DUMMYFUNCTION("""COMPUTED_VALUE"""),"waitForObjectNotPresent")</f>
        <v>waitForObjectNotPresent</v>
      </c>
      <c r="B55" s="59" t="str">
        <f>IFERROR(__xludf.DUMMYFUNCTION("""COMPUTED_VALUE"""),"element,second")</f>
        <v>element,second</v>
      </c>
      <c r="C55" s="59" t="str">
        <f>IFERROR(__xludf.DUMMYFUNCTION("""COMPUTED_VALUE"""),"String")</f>
        <v>String</v>
      </c>
      <c r="D55" s="59"/>
      <c r="E55" s="59"/>
      <c r="F55" s="59"/>
      <c r="G55" s="59"/>
      <c r="H55" s="59"/>
      <c r="I55" s="59"/>
      <c r="J55" s="59"/>
      <c r="K55" s="59"/>
      <c r="L55" s="59"/>
      <c r="M55" s="59"/>
      <c r="N55" s="59"/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  <c r="Z55" s="59"/>
    </row>
    <row r="56" ht="15.75" customHeight="1">
      <c r="A56" s="59" t="str">
        <f>IFERROR(__xludf.DUMMYFUNCTION("""COMPUTED_VALUE"""),"moveByCoordinates")</f>
        <v>moveByCoordinates</v>
      </c>
      <c r="B56" s="59" t="str">
        <f>IFERROR(__xludf.DUMMYFUNCTION("""COMPUTED_VALUE"""),"element,number")</f>
        <v>element,number</v>
      </c>
      <c r="C56" s="59" t="str">
        <f>IFERROR(__xludf.DUMMYFUNCTION("""COMPUTED_VALUE"""),"void")</f>
        <v>void</v>
      </c>
      <c r="D56" s="59"/>
      <c r="E56" s="59"/>
      <c r="F56" s="59" t="str">
        <f>IFERROR(__xludf.DUMMYFUNCTION("""COMPUTED_VALUE"""),"number là dịch chuyển khoảng bn (thường để 1)")</f>
        <v>number là dịch chuyển khoảng bn (thường để 1)</v>
      </c>
      <c r="G56" s="59"/>
      <c r="H56" s="59"/>
      <c r="I56" s="59"/>
      <c r="J56" s="59"/>
      <c r="K56" s="59"/>
      <c r="L56" s="59"/>
      <c r="M56" s="59"/>
      <c r="N56" s="59"/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  <c r="Z56" s="59"/>
    </row>
    <row r="57" ht="15.75" customHeight="1">
      <c r="A57" s="59" t="str">
        <f>IFERROR(__xludf.DUMMYFUNCTION("""COMPUTED_VALUE"""),"waitForObjectNotInScreen")</f>
        <v>waitForObjectNotInScreen</v>
      </c>
      <c r="B57" s="59" t="str">
        <f>IFERROR(__xludf.DUMMYFUNCTION("""COMPUTED_VALUE"""),"element,second,size,coordinate")</f>
        <v>element,second,size,coordinate</v>
      </c>
      <c r="C57" s="59" t="str">
        <f>IFERROR(__xludf.DUMMYFUNCTION("""COMPUTED_VALUE"""),"void")</f>
        <v>void</v>
      </c>
      <c r="D57" s="59" t="str">
        <f>IFERROR(__xludf.DUMMYFUNCTION("""COMPUTED_VALUE"""),"size: w/h
coordinate = x/y")</f>
        <v>size: w/h
coordinate = x/y</v>
      </c>
      <c r="E57" s="59"/>
      <c r="F57" s="59"/>
      <c r="G57" s="59"/>
      <c r="H57" s="59"/>
      <c r="I57" s="59"/>
      <c r="J57" s="59"/>
      <c r="K57" s="59"/>
      <c r="L57" s="59"/>
      <c r="M57" s="59"/>
      <c r="N57" s="59"/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  <c r="Z57" s="59"/>
    </row>
    <row r="58" ht="15.75" customHeight="1">
      <c r="A58" s="59" t="str">
        <f>IFERROR(__xludf.DUMMYFUNCTION("""COMPUTED_VALUE"""),"waitForObjectContainNotAble")</f>
        <v>waitForObjectContainNotAble</v>
      </c>
      <c r="B58" s="59" t="str">
        <f>IFERROR(__xludf.DUMMYFUNCTION("""COMPUTED_VALUE"""),"element,component,property,content")</f>
        <v>element,component,property,content</v>
      </c>
      <c r="C58" s="59" t="str">
        <f>IFERROR(__xludf.DUMMYFUNCTION("""COMPUTED_VALUE"""),"void")</f>
        <v>void</v>
      </c>
      <c r="D58" s="59"/>
      <c r="E58" s="59"/>
      <c r="F58" s="59"/>
      <c r="G58" s="59"/>
      <c r="H58" s="59"/>
      <c r="I58" s="59"/>
      <c r="J58" s="59"/>
      <c r="K58" s="59"/>
      <c r="L58" s="59"/>
      <c r="M58" s="59"/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  <c r="Z58" s="59"/>
    </row>
    <row r="59" ht="15.75" customHeight="1">
      <c r="A59" s="59" t="str">
        <f>IFERROR(__xludf.DUMMYFUNCTION("""COMPUTED_VALUE"""),"isRotation")</f>
        <v>isRotation</v>
      </c>
      <c r="B59" s="59" t="str">
        <f>IFERROR(__xludf.DUMMYFUNCTION("""COMPUTED_VALUE"""),"element,coordinate")</f>
        <v>element,coordinate</v>
      </c>
      <c r="C59" s="59" t="str">
        <f>IFERROR(__xludf.DUMMYFUNCTION("""COMPUTED_VALUE"""),"String")</f>
        <v>String</v>
      </c>
      <c r="D59" s="59" t="str">
        <f>IFERROR(__xludf.DUMMYFUNCTION("""COMPUTED_VALUE"""),"coordinate = x/y/z/w")</f>
        <v>coordinate = x/y/z/w</v>
      </c>
      <c r="E59" s="59"/>
      <c r="F59" s="59"/>
      <c r="G59" s="59"/>
      <c r="H59" s="59"/>
      <c r="I59" s="59"/>
      <c r="J59" s="59"/>
      <c r="K59" s="59"/>
      <c r="L59" s="59"/>
      <c r="M59" s="59"/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  <c r="Z59" s="59"/>
    </row>
    <row r="60" ht="15.75" customHeight="1">
      <c r="A60" s="59" t="str">
        <f>IFERROR(__xludf.DUMMYFUNCTION("""COMPUTED_VALUE"""),"getListAudioSource")</f>
        <v>getListAudioSource</v>
      </c>
      <c r="B60" s="59" t="str">
        <f>IFERROR(__xludf.DUMMYFUNCTION("""COMPUTED_VALUE"""),"element,count")</f>
        <v>element,count</v>
      </c>
      <c r="C60" s="59" t="str">
        <f>IFERROR(__xludf.DUMMYFUNCTION("""COMPUTED_VALUE"""),"String")</f>
        <v>String</v>
      </c>
      <c r="D60" s="59"/>
      <c r="E60" s="59"/>
      <c r="F60" s="59" t="str">
        <f>IFERROR(__xludf.DUMMYFUNCTION("""COMPUTED_VALUE"""),"1 element phát bao nhiêu audio trong khoảng 25 giay")</f>
        <v>1 element phát bao nhiêu audio trong khoảng 25 giay</v>
      </c>
      <c r="G60" s="59"/>
      <c r="H60" s="59"/>
      <c r="I60" s="59"/>
      <c r="J60" s="59"/>
      <c r="K60" s="59"/>
      <c r="L60" s="59"/>
      <c r="M60" s="59"/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  <c r="Z60" s="59"/>
    </row>
    <row r="61" ht="15.75" customHeight="1">
      <c r="A61" s="59" t="str">
        <f>IFERROR(__xludf.DUMMYFUNCTION("""COMPUTED_VALUE"""),"getListAudioSource")</f>
        <v>getListAudioSource</v>
      </c>
      <c r="B61" s="59" t="str">
        <f>IFERROR(__xludf.DUMMYFUNCTION("""COMPUTED_VALUE"""),"element,count,expects")</f>
        <v>element,count,expects</v>
      </c>
      <c r="C61" s="59" t="str">
        <f>IFERROR(__xludf.DUMMYFUNCTION("""COMPUTED_VALUE"""),"String")</f>
        <v>String</v>
      </c>
      <c r="D61" s="59" t="str">
        <f>IFERROR(__xludf.DUMMYFUNCTION("""COMPUTED_VALUE"""),"expects = [value1;value2;..]")</f>
        <v>expects = [value1;value2;..]</v>
      </c>
      <c r="E61" s="59"/>
      <c r="F61" s="59"/>
      <c r="G61" s="59"/>
      <c r="H61" s="59"/>
      <c r="I61" s="59"/>
      <c r="J61" s="59"/>
      <c r="K61" s="59"/>
      <c r="L61" s="59"/>
      <c r="M61" s="59"/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  <c r="Z61" s="59"/>
    </row>
    <row r="62" ht="15.75" customHeight="1">
      <c r="A62" s="59" t="str">
        <f>IFERROR(__xludf.DUMMYFUNCTION("""COMPUTED_VALUE"""),"getImageNameAndColor")</f>
        <v>getImageNameAndColor</v>
      </c>
      <c r="B62" s="59" t="str">
        <f>IFERROR(__xludf.DUMMYFUNCTION("""COMPUTED_VALUE"""),"element")</f>
        <v>element</v>
      </c>
      <c r="C62" s="59" t="str">
        <f>IFERROR(__xludf.DUMMYFUNCTION("""COMPUTED_VALUE"""),"String")</f>
        <v>String</v>
      </c>
      <c r="D62" s="59"/>
      <c r="E62" s="59" t="str">
        <f>IFERROR(__xludf.DUMMYFUNCTION("""COMPUTED_VALUE"""),"image + "",""+ color")</f>
        <v>image + ","+ color</v>
      </c>
      <c r="F62" s="59"/>
      <c r="G62" s="59"/>
      <c r="H62" s="59"/>
      <c r="I62" s="59"/>
      <c r="J62" s="59"/>
      <c r="K62" s="59"/>
      <c r="L62" s="59"/>
      <c r="M62" s="59"/>
      <c r="N62" s="59"/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  <c r="Z62" s="59"/>
    </row>
    <row r="63" ht="15.75" customHeight="1">
      <c r="A63" s="59" t="str">
        <f>IFERROR(__xludf.DUMMYFUNCTION("""COMPUTED_VALUE"""),"getTextContain")</f>
        <v>getTextContain</v>
      </c>
      <c r="B63" s="59" t="str">
        <f>IFERROR(__xludf.DUMMYFUNCTION("""COMPUTED_VALUE"""),"element,component,containt")</f>
        <v>element,component,containt</v>
      </c>
      <c r="C63" s="59" t="str">
        <f>IFERROR(__xludf.DUMMYFUNCTION("""COMPUTED_VALUE"""),"String")</f>
        <v>String</v>
      </c>
      <c r="D63" s="59"/>
      <c r="E63" s="59"/>
      <c r="F63" s="59"/>
      <c r="G63" s="59"/>
      <c r="H63" s="59"/>
      <c r="I63" s="59"/>
      <c r="J63" s="59"/>
      <c r="K63" s="59"/>
      <c r="L63" s="59"/>
      <c r="M63" s="59"/>
      <c r="N63" s="59"/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  <c r="Z63" s="59"/>
    </row>
    <row r="64" ht="15.75" customHeight="1">
      <c r="A64" s="59" t="str">
        <f>IFERROR(__xludf.DUMMYFUNCTION("""COMPUTED_VALUE"""),"isScale")</f>
        <v>isScale</v>
      </c>
      <c r="B64" s="59" t="str">
        <f>IFERROR(__xludf.DUMMYFUNCTION("""COMPUTED_VALUE"""),"element,second,expect")</f>
        <v>element,second,expect</v>
      </c>
      <c r="C64" s="59" t="str">
        <f>IFERROR(__xludf.DUMMYFUNCTION("""COMPUTED_VALUE"""),"String")</f>
        <v>String</v>
      </c>
      <c r="D64" s="59"/>
      <c r="E64" s="59"/>
      <c r="F64" s="59"/>
      <c r="G64" s="59"/>
      <c r="H64" s="59"/>
      <c r="I64" s="59"/>
      <c r="J64" s="59"/>
      <c r="K64" s="59"/>
      <c r="L64" s="59"/>
      <c r="M64" s="59"/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  <c r="Z64" s="59"/>
    </row>
    <row r="65" ht="15.75" customHeight="1">
      <c r="A65" s="59" t="str">
        <f>IFERROR(__xludf.DUMMYFUNCTION("""COMPUTED_VALUE"""),"isScale")</f>
        <v>isScale</v>
      </c>
      <c r="B65" s="59" t="str">
        <f>IFERROR(__xludf.DUMMYFUNCTION("""COMPUTED_VALUE"""),"element,component,property,second,expect")</f>
        <v>element,component,property,second,expect</v>
      </c>
      <c r="C65" s="59" t="str">
        <f>IFERROR(__xludf.DUMMYFUNCTION("""COMPUTED_VALUE"""),"String")</f>
        <v>String</v>
      </c>
      <c r="D65" s="59"/>
      <c r="E65" s="59"/>
      <c r="F65" s="59"/>
      <c r="G65" s="59"/>
      <c r="H65" s="59"/>
      <c r="I65" s="59"/>
      <c r="J65" s="59"/>
      <c r="K65" s="59"/>
      <c r="L65" s="59"/>
      <c r="M65" s="59"/>
      <c r="N65" s="59"/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  <c r="Z65" s="59"/>
    </row>
    <row r="66" ht="15.75" customHeight="1">
      <c r="A66" s="59" t="str">
        <f>IFERROR(__xludf.DUMMYFUNCTION("""COMPUTED_VALUE"""),"swipeRightToLeftEx")</f>
        <v>swipeRightToLeftEx</v>
      </c>
      <c r="B66" s="59" t="str">
        <f>IFERROR(__xludf.DUMMYFUNCTION("""COMPUTED_VALUE"""),"number")</f>
        <v>number</v>
      </c>
      <c r="C66" s="59" t="str">
        <f>IFERROR(__xludf.DUMMYFUNCTION("""COMPUTED_VALUE"""),"void")</f>
        <v>void</v>
      </c>
      <c r="D66" s="59" t="str">
        <f>IFERROR(__xludf.DUMMYFUNCTION("""COMPUTED_VALUE"""),"bài bao nhiêu")</f>
        <v>bài bao nhiêu</v>
      </c>
      <c r="E66" s="59"/>
      <c r="F66" s="59"/>
      <c r="G66" s="59"/>
      <c r="H66" s="59"/>
      <c r="I66" s="59"/>
      <c r="J66" s="59"/>
      <c r="K66" s="59"/>
      <c r="L66" s="59"/>
      <c r="M66" s="59"/>
      <c r="N66" s="59"/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  <c r="Z66" s="59"/>
    </row>
    <row r="67" ht="15.75" customHeight="1">
      <c r="A67" s="59" t="str">
        <f>IFERROR(__xludf.DUMMYFUNCTION("""COMPUTED_VALUE"""),"getVideoName")</f>
        <v>getVideoName</v>
      </c>
      <c r="B67" s="59" t="str">
        <f>IFERROR(__xludf.DUMMYFUNCTION("""COMPUTED_VALUE"""),"element[,strSplit,indexSplit]")</f>
        <v>element[,strSplit,indexSplit]</v>
      </c>
      <c r="C67" s="59" t="str">
        <f>IFERROR(__xludf.DUMMYFUNCTION("""COMPUTED_VALUE"""),"String")</f>
        <v>String</v>
      </c>
      <c r="D67" s="59"/>
      <c r="E67" s="59"/>
      <c r="F67" s="59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7" s="59"/>
      <c r="H67" s="59"/>
      <c r="I67" s="59"/>
      <c r="J67" s="59"/>
      <c r="K67" s="59"/>
      <c r="L67" s="59"/>
      <c r="M67" s="59"/>
      <c r="N67" s="59"/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  <c r="Z67" s="59"/>
    </row>
    <row r="68" ht="15.75" customHeight="1">
      <c r="A68" s="59" t="str">
        <f>IFERROR(__xludf.DUMMYFUNCTION("""COMPUTED_VALUE"""),"getVideoUrl")</f>
        <v>getVideoUrl</v>
      </c>
      <c r="B68" s="59" t="str">
        <f>IFERROR(__xludf.DUMMYFUNCTION("""COMPUTED_VALUE"""),"element[,strSplit,indexSplit]")</f>
        <v>element[,strSplit,indexSplit]</v>
      </c>
      <c r="C68" s="59" t="str">
        <f>IFERROR(__xludf.DUMMYFUNCTION("""COMPUTED_VALUE"""),"String")</f>
        <v>String</v>
      </c>
      <c r="D68" s="59"/>
      <c r="E68" s="59"/>
      <c r="F68" s="59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8" s="59"/>
      <c r="H68" s="59"/>
      <c r="I68" s="59"/>
      <c r="J68" s="59"/>
      <c r="K68" s="59"/>
      <c r="L68" s="59"/>
      <c r="M68" s="59"/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  <c r="Z68" s="59"/>
    </row>
    <row r="69" ht="15.75" customHeight="1">
      <c r="A69" s="59" t="str">
        <f>IFERROR(__xludf.DUMMYFUNCTION("""COMPUTED_VALUE"""),"getVideoUrl")</f>
        <v>getVideoUrl</v>
      </c>
      <c r="B69" s="59" t="str">
        <f>IFERROR(__xludf.DUMMYFUNCTION("""COMPUTED_VALUE"""),"element,component,key,expected")</f>
        <v>element,component,key,expected</v>
      </c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9"/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  <c r="Z69" s="59"/>
    </row>
    <row r="70" ht="15.75" customHeight="1">
      <c r="A70" s="59" t="str">
        <f>IFERROR(__xludf.DUMMYFUNCTION("""COMPUTED_VALUE"""),"sendKey")</f>
        <v>sendKey</v>
      </c>
      <c r="B70" s="59" t="str">
        <f>IFERROR(__xludf.DUMMYFUNCTION("""COMPUTED_VALUE"""),"element,component[,property],expect")</f>
        <v>element,component[,property],expect</v>
      </c>
      <c r="C70" s="59" t="str">
        <f>IFERROR(__xludf.DUMMYFUNCTION("""COMPUTED_VALUE"""),"void")</f>
        <v>void</v>
      </c>
      <c r="D70" s="59"/>
      <c r="E70" s="59"/>
      <c r="F70" s="59"/>
      <c r="G70" s="59"/>
      <c r="H70" s="59"/>
      <c r="I70" s="59"/>
      <c r="J70" s="59"/>
      <c r="K70" s="59"/>
      <c r="L70" s="59"/>
      <c r="M70" s="59"/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  <c r="Z70" s="59"/>
    </row>
    <row r="71" ht="15.75" customHeight="1">
      <c r="A71" s="59" t="str">
        <f>IFERROR(__xludf.DUMMYFUNCTION("""COMPUTED_VALUE"""),"getResultByKey")</f>
        <v>getResultByKey</v>
      </c>
      <c r="B71" s="59" t="str">
        <f>IFERROR(__xludf.DUMMYFUNCTION("""COMPUTED_VALUE"""),"element,component,key")</f>
        <v>element,component,key</v>
      </c>
      <c r="C71" s="59" t="str">
        <f>IFERROR(__xludf.DUMMYFUNCTION("""COMPUTED_VALUE"""),"String")</f>
        <v>String</v>
      </c>
      <c r="D71" s="59" t="str">
        <f>IFERROR(__xludf.DUMMYFUNCTION("""COMPUTED_VALUE"""),"key = //$.Page[0].Id")</f>
        <v>key = //$.Page[0].Id</v>
      </c>
      <c r="E71" s="59"/>
      <c r="F71" s="59" t="str">
        <f>IFERROR(__xludf.DUMMYFUNCTION("""COMPUTED_VALUE"""),"return value by key in json array object")</f>
        <v>return value by key in json array object</v>
      </c>
      <c r="G71" s="59"/>
      <c r="H71" s="59"/>
      <c r="I71" s="59"/>
      <c r="J71" s="59"/>
      <c r="K71" s="59"/>
      <c r="L71" s="59"/>
      <c r="M71" s="59"/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  <c r="Z71" s="59"/>
    </row>
    <row r="72" ht="15.75" customHeight="1">
      <c r="A72" s="59" t="str">
        <f>IFERROR(__xludf.DUMMYFUNCTION("""COMPUTED_VALUE"""),"returnPath")</f>
        <v>returnPath</v>
      </c>
      <c r="B72" s="59" t="str">
        <f>IFERROR(__xludf.DUMMYFUNCTION("""COMPUTED_VALUE"""),"element,component,key,expect")</f>
        <v>element,component,key,expect</v>
      </c>
      <c r="C72" s="59" t="str">
        <f>IFERROR(__xludf.DUMMYFUNCTION("""COMPUTED_VALUE"""),"void")</f>
        <v>void</v>
      </c>
      <c r="D72" s="59"/>
      <c r="E72" s="59"/>
      <c r="F72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2" s="59"/>
      <c r="H72" s="59"/>
      <c r="I72" s="59"/>
      <c r="J72" s="59"/>
      <c r="K72" s="59"/>
      <c r="L72" s="59"/>
      <c r="M72" s="59"/>
      <c r="N72" s="59"/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  <c r="Z72" s="59"/>
    </row>
    <row r="73" ht="15.75" customHeight="1">
      <c r="A73" s="59" t="str">
        <f>IFERROR(__xludf.DUMMYFUNCTION("""COMPUTED_VALUE"""),"returnPathReplaceVariable")</f>
        <v>returnPathReplaceVariable</v>
      </c>
      <c r="B73" s="59" t="str">
        <f>IFERROR(__xludf.DUMMYFUNCTION("""COMPUTED_VALUE"""),"string, replaceStr")</f>
        <v>string, replaceStr</v>
      </c>
      <c r="C73" s="59" t="str">
        <f>IFERROR(__xludf.DUMMYFUNCTION("""COMPUTED_VALUE"""),"void")</f>
        <v>void</v>
      </c>
      <c r="D73" s="59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  <c r="Z73" s="59"/>
    </row>
    <row r="74" ht="15.75" customHeight="1">
      <c r="A74" s="59" t="str">
        <f>IFERROR(__xludf.DUMMYFUNCTION("""COMPUTED_VALUE"""),"returnPathFullName")</f>
        <v>returnPathFullName</v>
      </c>
      <c r="B74" s="59" t="str">
        <f>IFERROR(__xludf.DUMMYFUNCTION("""COMPUTED_VALUE"""),"element")</f>
        <v>element</v>
      </c>
      <c r="C74" s="59" t="str">
        <f>IFERROR(__xludf.DUMMYFUNCTION("""COMPUTED_VALUE"""),"void")</f>
        <v>void</v>
      </c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  <c r="Z74" s="59"/>
    </row>
    <row r="75" ht="15.75" customHeight="1">
      <c r="A75" s="59" t="str">
        <f>IFERROR(__xludf.DUMMYFUNCTION("""COMPUTED_VALUE"""),"returnPathFullPath")</f>
        <v>returnPathFullPath</v>
      </c>
      <c r="B75" s="59" t="str">
        <f>IFERROR(__xludf.DUMMYFUNCTION("""COMPUTED_VALUE"""),"element")</f>
        <v>element</v>
      </c>
      <c r="C75" s="59" t="str">
        <f>IFERROR(__xludf.DUMMYFUNCTION("""COMPUTED_VALUE"""),"void")</f>
        <v>void</v>
      </c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  <c r="Z75" s="59"/>
    </row>
    <row r="76" ht="15.75" customHeight="1">
      <c r="A76" s="59" t="str">
        <f>IFERROR(__xludf.DUMMYFUNCTION("""COMPUTED_VALUE"""),"returnPathContain")</f>
        <v>returnPathContain</v>
      </c>
      <c r="B76" s="59" t="str">
        <f>IFERROR(__xludf.DUMMYFUNCTION("""COMPUTED_VALUE"""),"element,component,key,expect")</f>
        <v>element,component,key,expect</v>
      </c>
      <c r="C76" s="59" t="str">
        <f>IFERROR(__xludf.DUMMYFUNCTION("""COMPUTED_VALUE"""),"void")</f>
        <v>void</v>
      </c>
      <c r="D76" s="59"/>
      <c r="E76" s="59"/>
      <c r="F76" s="59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6" s="59"/>
      <c r="H76" s="59"/>
      <c r="I76" s="59"/>
      <c r="J76" s="59"/>
      <c r="K76" s="59"/>
      <c r="L76" s="59"/>
      <c r="M76" s="59"/>
      <c r="N76" s="59"/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  <c r="Z76" s="59"/>
    </row>
    <row r="77" ht="15.75" customHeight="1">
      <c r="A77" s="59" t="str">
        <f>IFERROR(__xludf.DUMMYFUNCTION("""COMPUTED_VALUE"""),"returnIndex")</f>
        <v>returnIndex</v>
      </c>
      <c r="B77" s="59" t="str">
        <f>IFERROR(__xludf.DUMMYFUNCTION("""COMPUTED_VALUE"""),"element,component,key,expect")</f>
        <v>element,component,key,expect</v>
      </c>
      <c r="C77" s="59" t="str">
        <f>IFERROR(__xludf.DUMMYFUNCTION("""COMPUTED_VALUE"""),"void")</f>
        <v>void</v>
      </c>
      <c r="D77" s="59"/>
      <c r="E77" s="59"/>
      <c r="F77" s="59" t="str">
        <f>IFERROR(__xludf.DUMMYFUNCTION("""COMPUTED_VALUE"""),"""index"" in variable file")</f>
        <v>"index" in variable file</v>
      </c>
      <c r="G77" s="59"/>
      <c r="H77" s="59"/>
      <c r="I77" s="59"/>
      <c r="J77" s="59"/>
      <c r="K77" s="59"/>
      <c r="L77" s="59"/>
      <c r="M77" s="59"/>
      <c r="N77" s="59"/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  <c r="Z77" s="59"/>
    </row>
    <row r="78" ht="15.75" customHeight="1">
      <c r="A78" s="59" t="str">
        <f>IFERROR(__xludf.DUMMYFUNCTION("""COMPUTED_VALUE"""),"getSentenceByText")</f>
        <v>getSentenceByText</v>
      </c>
      <c r="B78" s="59" t="str">
        <f>IFERROR(__xludf.DUMMYFUNCTION("""COMPUTED_VALUE"""),"element,component[,split string]")</f>
        <v>element,component[,split string]</v>
      </c>
      <c r="C78" s="59" t="str">
        <f>IFERROR(__xludf.DUMMYFUNCTION("""COMPUTED_VALUE"""),"String")</f>
        <v>String</v>
      </c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  <c r="Z78" s="59"/>
    </row>
    <row r="79" ht="15.75" customHeight="1">
      <c r="A79" s="59" t="str">
        <f>IFERROR(__xludf.DUMMYFUNCTION("""COMPUTED_VALUE"""),"setTagGameObject")</f>
        <v>setTagGameObject</v>
      </c>
      <c r="B79" s="59" t="str">
        <f>IFERROR(__xludf.DUMMYFUNCTION("""COMPUTED_VALUE"""),"element,tagName")</f>
        <v>element,tagName</v>
      </c>
      <c r="C79" s="59" t="str">
        <f>IFERROR(__xludf.DUMMYFUNCTION("""COMPUTED_VALUE"""),"void")</f>
        <v>void</v>
      </c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  <c r="Z79" s="59"/>
    </row>
    <row r="80" ht="15.75" customHeight="1">
      <c r="A80" s="59" t="str">
        <f>IFERROR(__xludf.DUMMYFUNCTION("""COMPUTED_VALUE"""),"drag")</f>
        <v>drag</v>
      </c>
      <c r="B80" s="59" t="str">
        <f>IFERROR(__xludf.DUMMYFUNCTION("""COMPUTED_VALUE"""),"element1,element2")</f>
        <v>element1,element2</v>
      </c>
      <c r="C80" s="59" t="str">
        <f>IFERROR(__xludf.DUMMYFUNCTION("""COMPUTED_VALUE"""),"void")</f>
        <v>void</v>
      </c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  <c r="Z80" s="59"/>
    </row>
    <row r="81" ht="15.75" customHeight="1">
      <c r="A81" s="59" t="str">
        <f>IFERROR(__xludf.DUMMYFUNCTION("""COMPUTED_VALUE"""),"returnChooseTopic")</f>
        <v>returnChooseTopic</v>
      </c>
      <c r="B81" s="59" t="str">
        <f>IFERROR(__xludf.DUMMYFUNCTION("""COMPUTED_VALUE"""),"from,to,exception,part")</f>
        <v>from,to,exception,part</v>
      </c>
      <c r="C81" s="59" t="str">
        <f>IFERROR(__xludf.DUMMYFUNCTION("""COMPUTED_VALUE"""),"void")</f>
        <v>void</v>
      </c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  <c r="Z81" s="59"/>
    </row>
    <row r="82" ht="15.75" customHeight="1">
      <c r="A82" s="59" t="str">
        <f>IFERROR(__xludf.DUMMYFUNCTION("""COMPUTED_VALUE"""),"returnChooseTopic")</f>
        <v>returnChooseTopic</v>
      </c>
      <c r="B82" s="59" t="str">
        <f>IFERROR(__xludf.DUMMYFUNCTION("""COMPUTED_VALUE"""),"part")</f>
        <v>part</v>
      </c>
      <c r="C82" s="59" t="str">
        <f>IFERROR(__xludf.DUMMYFUNCTION("""COMPUTED_VALUE"""),"void")</f>
        <v>void</v>
      </c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Q82" s="59"/>
      <c r="R82" s="59"/>
      <c r="S82" s="59"/>
      <c r="T82" s="59"/>
      <c r="U82" s="59"/>
      <c r="V82" s="59"/>
      <c r="W82" s="59"/>
      <c r="X82" s="59"/>
      <c r="Y82" s="59"/>
      <c r="Z82" s="59"/>
    </row>
    <row r="83" ht="15.75" customHeight="1">
      <c r="A83" s="59" t="str">
        <f>IFERROR(__xludf.DUMMYFUNCTION("""COMPUTED_VALUE"""),"deFindModeRunTestCase")</f>
        <v>deFindModeRunTestCase</v>
      </c>
      <c r="B83" s="59" t="str">
        <f>IFERROR(__xludf.DUMMYFUNCTION("""COMPUTED_VALUE"""),"key,sheetName,from,to")</f>
        <v>key,sheetName,from,to</v>
      </c>
      <c r="C83" s="59" t="str">
        <f>IFERROR(__xludf.DUMMYFUNCTION("""COMPUTED_VALUE"""),"void")</f>
        <v>void</v>
      </c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Q83" s="59"/>
      <c r="R83" s="59"/>
      <c r="S83" s="59"/>
      <c r="T83" s="59"/>
      <c r="U83" s="59"/>
      <c r="V83" s="59"/>
      <c r="W83" s="59"/>
      <c r="X83" s="59"/>
      <c r="Y83" s="59"/>
      <c r="Z83" s="59"/>
    </row>
    <row r="84" ht="15.75" customHeight="1">
      <c r="A84" s="59" t="str">
        <f>IFERROR(__xludf.DUMMYFUNCTION("""COMPUTED_VALUE"""),"returnModeTC")</f>
        <v>returnModeTC</v>
      </c>
      <c r="B84" s="59" t="str">
        <f>IFERROR(__xludf.DUMMYFUNCTION("""COMPUTED_VALUE"""),"sheetName,to,expected,contain")</f>
        <v>sheetName,to,expected,contain</v>
      </c>
      <c r="C84" s="59" t="str">
        <f>IFERROR(__xludf.DUMMYFUNCTION("""COMPUTED_VALUE"""),"void")</f>
        <v>void</v>
      </c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Q84" s="59"/>
      <c r="R84" s="59"/>
      <c r="S84" s="59"/>
      <c r="T84" s="59"/>
      <c r="U84" s="59"/>
      <c r="V84" s="59"/>
      <c r="W84" s="59"/>
      <c r="X84" s="59"/>
      <c r="Y84" s="59"/>
      <c r="Z84" s="59"/>
    </row>
    <row r="85" ht="15.75" customHeight="1">
      <c r="A85" s="59" t="str">
        <f>IFERROR(__xludf.DUMMYFUNCTION("""COMPUTED_VALUE"""),"ignoreScript")</f>
        <v>ignoreScript</v>
      </c>
      <c r="B85" s="59" t="str">
        <f>IFERROR(__xludf.DUMMYFUNCTION("""COMPUTED_VALUE"""),"number,to,sheetName,text")</f>
        <v>number,to,sheetName,text</v>
      </c>
      <c r="C85" s="59" t="str">
        <f>IFERROR(__xludf.DUMMYFUNCTION("""COMPUTED_VALUE"""),"void")</f>
        <v>void</v>
      </c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Q85" s="59"/>
      <c r="R85" s="59"/>
      <c r="S85" s="59"/>
      <c r="T85" s="59"/>
      <c r="U85" s="59"/>
      <c r="V85" s="59"/>
      <c r="W85" s="59"/>
      <c r="X85" s="59"/>
      <c r="Y85" s="59"/>
      <c r="Z85" s="59"/>
    </row>
    <row r="86" ht="15.75" customHeight="1">
      <c r="A86" s="59" t="str">
        <f>IFERROR(__xludf.DUMMYFUNCTION("""COMPUTED_VALUE"""),"setRunModeTC")</f>
        <v>setRunModeTC</v>
      </c>
      <c r="B86" s="59" t="str">
        <f>IFERROR(__xludf.DUMMYFUNCTION("""COMPUTED_VALUE"""),"from,to,exception")</f>
        <v>from,to,exception</v>
      </c>
      <c r="C86" s="59" t="str">
        <f>IFERROR(__xludf.DUMMYFUNCTION("""COMPUTED_VALUE"""),"void")</f>
        <v>void</v>
      </c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Q86" s="59"/>
      <c r="R86" s="59"/>
      <c r="S86" s="59"/>
      <c r="T86" s="59"/>
      <c r="U86" s="59"/>
      <c r="V86" s="59"/>
      <c r="W86" s="59"/>
      <c r="X86" s="59"/>
      <c r="Y86" s="59"/>
      <c r="Z86" s="59"/>
    </row>
    <row r="87" ht="15.75" customHeight="1">
      <c r="A87" s="59" t="str">
        <f>IFERROR(__xludf.DUMMYFUNCTION("""COMPUTED_VALUE"""),"setIndexVariableFile")</f>
        <v>setIndexVariableFile</v>
      </c>
      <c r="B87" s="59" t="str">
        <f>IFERROR(__xludf.DUMMYFUNCTION("""COMPUTED_VALUE"""),"index")</f>
        <v>index</v>
      </c>
      <c r="C87" s="59" t="str">
        <f>IFERROR(__xludf.DUMMYFUNCTION("""COMPUTED_VALUE"""),"void")</f>
        <v>void</v>
      </c>
      <c r="D87" s="59"/>
      <c r="E87" s="59"/>
      <c r="F87" s="59" t="str">
        <f>IFERROR(__xludf.DUMMYFUNCTION("""COMPUTED_VALUE"""),"set value for ""index"" in variable field")</f>
        <v>set value for "index" in variable field</v>
      </c>
      <c r="G87" s="59"/>
      <c r="H87" s="59"/>
      <c r="I87" s="59"/>
      <c r="J87" s="59"/>
      <c r="K87" s="59"/>
      <c r="L87" s="59"/>
      <c r="M87" s="59"/>
      <c r="N87" s="59"/>
      <c r="O87" s="59"/>
      <c r="P87" s="59"/>
      <c r="Q87" s="59"/>
      <c r="R87" s="59"/>
      <c r="S87" s="59"/>
      <c r="T87" s="59"/>
      <c r="U87" s="59"/>
      <c r="V87" s="59"/>
      <c r="W87" s="59"/>
      <c r="X87" s="59"/>
      <c r="Y87" s="59"/>
      <c r="Z87" s="59"/>
    </row>
    <row r="88" ht="15.75" customHeight="1">
      <c r="A88" s="59" t="str">
        <f>IFERROR(__xludf.DUMMYFUNCTION("""COMPUTED_VALUE"""),"setVariableFile")</f>
        <v>setVariableFile</v>
      </c>
      <c r="B88" s="59" t="str">
        <f>IFERROR(__xludf.DUMMYFUNCTION("""COMPUTED_VALUE"""),"key(exist),value")</f>
        <v>key(exist),value</v>
      </c>
      <c r="C88" s="59" t="str">
        <f>IFERROR(__xludf.DUMMYFUNCTION("""COMPUTED_VALUE"""),"void")</f>
        <v>void</v>
      </c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Q88" s="59"/>
      <c r="R88" s="59"/>
      <c r="S88" s="59"/>
      <c r="T88" s="59"/>
      <c r="U88" s="59"/>
      <c r="V88" s="59"/>
      <c r="W88" s="59"/>
      <c r="X88" s="59"/>
      <c r="Y88" s="59"/>
      <c r="Z88" s="59"/>
    </row>
    <row r="89" ht="15.75" customHeight="1">
      <c r="A89" s="59" t="str">
        <f>IFERROR(__xludf.DUMMYFUNCTION("""COMPUTED_VALUE"""),"addIndexVariableFile")</f>
        <v>addIndexVariableFile</v>
      </c>
      <c r="B89" s="59" t="str">
        <f>IFERROR(__xludf.DUMMYFUNCTION("""COMPUTED_VALUE"""),"add")</f>
        <v>add</v>
      </c>
      <c r="C89" s="59" t="str">
        <f>IFERROR(__xludf.DUMMYFUNCTION("""COMPUTED_VALUE"""),"void")</f>
        <v>void</v>
      </c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  <c r="X89" s="59"/>
      <c r="Y89" s="59"/>
      <c r="Z89" s="59"/>
    </row>
    <row r="90" ht="15.75" customHeight="1">
      <c r="A90" s="59" t="str">
        <f>IFERROR(__xludf.DUMMYFUNCTION("""COMPUTED_VALUE"""),"addVariableFile")</f>
        <v>addVariableFile</v>
      </c>
      <c r="B90" s="59" t="str">
        <f>IFERROR(__xludf.DUMMYFUNCTION("""COMPUTED_VALUE"""),"key,add")</f>
        <v>key,add</v>
      </c>
      <c r="C90" s="59" t="str">
        <f>IFERROR(__xludf.DUMMYFUNCTION("""COMPUTED_VALUE"""),"void")</f>
        <v>void</v>
      </c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  <c r="X90" s="59"/>
      <c r="Y90" s="59"/>
      <c r="Z90" s="59"/>
    </row>
    <row r="91" ht="15.75" customHeight="1">
      <c r="A91" s="59" t="str">
        <f>IFERROR(__xludf.DUMMYFUNCTION("""COMPUTED_VALUE"""),"changeModeTC")</f>
        <v>changeModeTC</v>
      </c>
      <c r="B91" s="59" t="str">
        <f>IFERROR(__xludf.DUMMYFUNCTION("""COMPUTED_VALUE"""),"keyWord,locator,component,tcRow,expected")</f>
        <v>keyWord,locator,component,tcRow,expected</v>
      </c>
      <c r="C91" s="59" t="str">
        <f>IFERROR(__xludf.DUMMYFUNCTION("""COMPUTED_VALUE"""),"void")</f>
        <v>void</v>
      </c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  <c r="X91" s="59"/>
      <c r="Y91" s="59"/>
      <c r="Z91" s="59"/>
    </row>
    <row r="92" ht="15.75" customHeight="1">
      <c r="A92" s="59" t="str">
        <f>IFERROR(__xludf.DUMMYFUNCTION("""COMPUTED_VALUE"""),"changeModeTC")</f>
        <v>changeModeTC</v>
      </c>
      <c r="B92" s="59" t="str">
        <f>IFERROR(__xludf.DUMMYFUNCTION("""COMPUTED_VALUE"""),"variableKey,runYes,runNo,expect")</f>
        <v>variableKey,runYes,runNo,expect</v>
      </c>
      <c r="C92" s="59" t="str">
        <f>IFERROR(__xludf.DUMMYFUNCTION("""COMPUTED_VALUE"""),"void")</f>
        <v>void</v>
      </c>
      <c r="D92" s="59"/>
      <c r="E92" s="59"/>
      <c r="F92" s="59" t="str">
        <f>IFERROR(__xludf.DUMMYFUNCTION("""COMPUTED_VALUE"""),"runYes: row tc modeyes")</f>
        <v>runYes: row tc modeyes</v>
      </c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  <c r="Z92" s="59"/>
    </row>
    <row r="93" ht="15.75" customHeight="1">
      <c r="A93" s="59" t="str">
        <f>IFERROR(__xludf.DUMMYFUNCTION("""COMPUTED_VALUE"""),"changeModeTCSetTrue")</f>
        <v>changeModeTCSetTrue</v>
      </c>
      <c r="B93" s="59" t="str">
        <f>IFERROR(__xludf.DUMMYFUNCTION("""COMPUTED_VALUE"""),"(String actual,String tcRow,String expect)")</f>
        <v>(String actual,String tcRow,String expect)</v>
      </c>
      <c r="C93" s="59" t="str">
        <f>IFERROR(__xludf.DUMMYFUNCTION("""COMPUTED_VALUE"""),"void")</f>
        <v>void</v>
      </c>
      <c r="D93" s="59"/>
      <c r="E93" s="59"/>
      <c r="F93" s="59" t="str">
        <f>IFERROR(__xludf.DUMMYFUNCTION("""COMPUTED_VALUE"""),"actual check equal expect if true tcRow set mode run YES")</f>
        <v>actual check equal expect if true tcRow set mode run YES</v>
      </c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  <c r="Z93" s="59"/>
    </row>
    <row r="94" ht="15.75" customHeight="1">
      <c r="A94" s="59" t="str">
        <f>IFERROR(__xludf.DUMMYFUNCTION("""COMPUTED_VALUE"""),"changeModeTCSetFail")</f>
        <v>changeModeTCSetFail</v>
      </c>
      <c r="B94" s="59" t="str">
        <f>IFERROR(__xludf.DUMMYFUNCTION("""COMPUTED_VALUE"""),"(String actual,String tcRow,String expect)")</f>
        <v>(String actual,String tcRow,String expect)</v>
      </c>
      <c r="C94" s="59" t="str">
        <f>IFERROR(__xludf.DUMMYFUNCTION("""COMPUTED_VALUE"""),"void")</f>
        <v>void</v>
      </c>
      <c r="D94" s="59"/>
      <c r="E94" s="59"/>
      <c r="F94" s="59" t="str">
        <f>IFERROR(__xludf.DUMMYFUNCTION("""COMPUTED_VALUE"""),"actual check equal expect if true tcRow set mode run NO")</f>
        <v>actual check equal expect if true tcRow set mode run NO</v>
      </c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  <c r="Z94" s="59"/>
    </row>
    <row r="95" ht="15.75" customHeight="1">
      <c r="A95" s="59" t="str">
        <f>IFERROR(__xludf.DUMMYFUNCTION("""COMPUTED_VALUE"""),"isElementDisplay")</f>
        <v>isElementDisplay</v>
      </c>
      <c r="B95" s="59" t="str">
        <f>IFERROR(__xludf.DUMMYFUNCTION("""COMPUTED_VALUE"""),"element[,strSplit]")</f>
        <v>element[,strSplit]</v>
      </c>
      <c r="C95" s="59" t="str">
        <f>IFERROR(__xludf.DUMMYFUNCTION("""COMPUTED_VALUE"""),"void")</f>
        <v>void</v>
      </c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  <c r="Z95" s="59"/>
    </row>
    <row r="96" ht="15.75" customHeight="1">
      <c r="A96" s="59" t="str">
        <f>IFERROR(__xludf.DUMMYFUNCTION("""COMPUTED_VALUE"""),"addTagForObject")</f>
        <v>addTagForObject</v>
      </c>
      <c r="B96" s="59" t="str">
        <f>IFERROR(__xludf.DUMMYFUNCTION("""COMPUTED_VALUE"""),"element,newTag")</f>
        <v>element,newTag</v>
      </c>
      <c r="C96" s="59" t="str">
        <f>IFERROR(__xludf.DUMMYFUNCTION("""COMPUTED_VALUE"""),"void")</f>
        <v>void</v>
      </c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  <c r="Z96" s="59"/>
    </row>
    <row r="97" ht="15.75" customHeight="1">
      <c r="A97" s="59" t="str">
        <f>IFERROR(__xludf.DUMMYFUNCTION("""COMPUTED_VALUE"""),"pause")</f>
        <v>pause</v>
      </c>
      <c r="B97" s="59"/>
      <c r="C97" s="59" t="str">
        <f>IFERROR(__xludf.DUMMYFUNCTION("""COMPUTED_VALUE"""),"void")</f>
        <v>void</v>
      </c>
      <c r="D97" s="59"/>
      <c r="E97" s="59"/>
      <c r="F97" s="59" t="str">
        <f>IFERROR(__xludf.DUMMYFUNCTION("""COMPUTED_VALUE"""),"pause program")</f>
        <v>pause program</v>
      </c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  <c r="Z97" s="59"/>
    </row>
    <row r="98" ht="15.75" customHeight="1">
      <c r="A98" s="59" t="str">
        <f>IFERROR(__xludf.DUMMYFUNCTION("""COMPUTED_VALUE"""),"resume")</f>
        <v>resume</v>
      </c>
      <c r="B98" s="59"/>
      <c r="C98" s="59" t="str">
        <f>IFERROR(__xludf.DUMMYFUNCTION("""COMPUTED_VALUE"""),"void")</f>
        <v>void</v>
      </c>
      <c r="D98" s="59"/>
      <c r="E98" s="59"/>
      <c r="F98" s="59" t="str">
        <f>IFERROR(__xludf.DUMMYFUNCTION("""COMPUTED_VALUE"""),"unpause program")</f>
        <v>unpause program</v>
      </c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  <c r="Z98" s="59"/>
    </row>
    <row r="99" ht="15.75" customHeight="1">
      <c r="A99" s="59" t="str">
        <f>IFERROR(__xludf.DUMMYFUNCTION("""COMPUTED_VALUE"""),"getAudiosSource")</f>
        <v>getAudiosSource</v>
      </c>
      <c r="B99" s="59" t="str">
        <f>IFERROR(__xludf.DUMMYFUNCTION("""COMPUTED_VALUE"""),"element,expect")</f>
        <v>element,expect</v>
      </c>
      <c r="C99" s="59" t="str">
        <f>IFERROR(__xludf.DUMMYFUNCTION("""COMPUTED_VALUE"""),"String")</f>
        <v>String</v>
      </c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  <c r="Z99" s="59"/>
    </row>
    <row r="100" ht="15.75" customHeight="1">
      <c r="A100" s="59" t="str">
        <f>IFERROR(__xludf.DUMMYFUNCTION("""COMPUTED_VALUE"""),"getAudiosSourceByTime")</f>
        <v>getAudiosSourceByTime</v>
      </c>
      <c r="B100" s="59" t="str">
        <f>IFERROR(__xludf.DUMMYFUNCTION("""COMPUTED_VALUE"""),"element,second,expect")</f>
        <v>element,second,expect</v>
      </c>
      <c r="C100" s="59" t="str">
        <f>IFERROR(__xludf.DUMMYFUNCTION("""COMPUTED_VALUE"""),"String")</f>
        <v>String</v>
      </c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  <c r="Z100" s="59"/>
    </row>
    <row r="101" ht="15.75" customHeight="1">
      <c r="A101" s="59" t="str">
        <f>IFERROR(__xludf.DUMMYFUNCTION("""COMPUTED_VALUE"""),"getAudiosSourceByLocator")</f>
        <v>getAudiosSourceByLocator</v>
      </c>
      <c r="B101" s="59" t="str">
        <f>IFERROR(__xludf.DUMMYFUNCTION("""COMPUTED_VALUE"""),"element1,element2,expect")</f>
        <v>element1,element2,expect</v>
      </c>
      <c r="C101" s="59" t="str">
        <f>IFERROR(__xludf.DUMMYFUNCTION("""COMPUTED_VALUE"""),"String")</f>
        <v>String</v>
      </c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  <c r="Z101" s="59"/>
    </row>
    <row r="102" ht="15.75" customHeight="1">
      <c r="A102" s="59" t="str">
        <f>IFERROR(__xludf.DUMMYFUNCTION("""COMPUTED_VALUE"""),"deFindAnswerDienThe")</f>
        <v>deFindAnswerDienThe</v>
      </c>
      <c r="B102" s="59" t="str">
        <f>IFERROR(__xludf.DUMMYFUNCTION("""COMPUTED_VALUE"""),"element(ảnh),component,property[,strReplace,strAdd],element1(text),expect")</f>
        <v>element(ảnh),component,property[,strReplace,strAdd],element1(text),expect</v>
      </c>
      <c r="C102" s="59" t="str">
        <f>IFERROR(__xludf.DUMMYFUNCTION("""COMPUTED_VALUE"""),"void")</f>
        <v>void</v>
      </c>
      <c r="D102" s="59"/>
      <c r="E102" s="59"/>
      <c r="F102" s="59" t="str">
        <f>IFERROR(__xludf.DUMMYFUNCTION("""COMPUTED_VALUE"""),"return value locator1 in $.path in variable file")</f>
        <v>return value locator1 in $.path in variable file</v>
      </c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  <c r="Z102" s="59"/>
    </row>
    <row r="103" ht="15.75" customHeight="1">
      <c r="A103" s="59" t="str">
        <f>IFERROR(__xludf.DUMMYFUNCTION("""COMPUTED_VALUE"""),"getElementDisplayInScene")</f>
        <v>getElementDisplayInScene</v>
      </c>
      <c r="B103" s="59" t="str">
        <f>IFERROR(__xludf.DUMMYFUNCTION("""COMPUTED_VALUE"""),"strAdd,expect")</f>
        <v>strAdd,expect</v>
      </c>
      <c r="C103" s="59" t="str">
        <f>IFERROR(__xludf.DUMMYFUNCTION("""COMPUTED_VALUE"""),"void")</f>
        <v>void</v>
      </c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  <c r="Z103" s="59"/>
    </row>
    <row r="104" ht="15.75" customHeight="1">
      <c r="A104" s="59" t="str">
        <f>IFERROR(__xludf.DUMMYFUNCTION("""COMPUTED_VALUE"""),"isElementsDisplay")</f>
        <v>isElementsDisplay</v>
      </c>
      <c r="B104" s="59" t="str">
        <f>IFERROR(__xludf.DUMMYFUNCTION("""COMPUTED_VALUE"""),"strSplit,locator")</f>
        <v>strSplit,locator</v>
      </c>
      <c r="C104" s="59" t="str">
        <f>IFERROR(__xludf.DUMMYFUNCTION("""COMPUTED_VALUE"""),"String")</f>
        <v>String</v>
      </c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  <c r="Z104" s="59"/>
    </row>
    <row r="105" ht="15.75" customHeight="1">
      <c r="A105" s="59" t="str">
        <f>IFERROR(__xludf.DUMMYFUNCTION("""COMPUTED_VALUE"""),"swipeMap")</f>
        <v>swipeMap</v>
      </c>
      <c r="B105" s="59" t="str">
        <f>IFERROR(__xludf.DUMMYFUNCTION("""COMPUTED_VALUE"""),"element,component,property,key,expect")</f>
        <v>element,component,property,key,expect</v>
      </c>
      <c r="C105" s="59" t="str">
        <f>IFERROR(__xludf.DUMMYFUNCTION("""COMPUTED_VALUE"""),"void")</f>
        <v>void</v>
      </c>
      <c r="D105" s="59"/>
      <c r="E105" s="59"/>
      <c r="F105" s="59" t="str">
        <f>IFERROR(__xludf.DUMMYFUNCTION("""COMPUTED_VALUE"""),"key file data to get list leson")</f>
        <v>key file data to get list leson</v>
      </c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  <c r="Z105" s="59"/>
    </row>
    <row r="106" ht="15.75" customHeight="1">
      <c r="A106" s="59" t="str">
        <f>IFERROR(__xludf.DUMMYFUNCTION("""COMPUTED_VALUE"""),"comPairImage")</f>
        <v>comPairImage</v>
      </c>
      <c r="B106" s="59" t="str">
        <f>IFERROR(__xludf.DUMMYFUNCTION("""COMPUTED_VALUE"""),"element,expect")</f>
        <v>element,expect</v>
      </c>
      <c r="C106" s="59" t="str">
        <f>IFERROR(__xludf.DUMMYFUNCTION("""COMPUTED_VALUE"""),"String")</f>
        <v>String</v>
      </c>
      <c r="D106" s="59"/>
      <c r="E106" s="59"/>
      <c r="F106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  <c r="Z106" s="59"/>
    </row>
    <row r="107" ht="15.75" customHeight="1">
      <c r="A107" s="59" t="str">
        <f>IFERROR(__xludf.DUMMYFUNCTION("""COMPUTED_VALUE"""),"comPairWordHasImage")</f>
        <v>comPairWordHasImage</v>
      </c>
      <c r="B107" s="59" t="str">
        <f>IFERROR(__xludf.DUMMYFUNCTION("""COMPUTED_VALUE"""),"element,expect")</f>
        <v>element,expect</v>
      </c>
      <c r="C107" s="59" t="str">
        <f>IFERROR(__xludf.DUMMYFUNCTION("""COMPUTED_VALUE"""),"String")</f>
        <v>String</v>
      </c>
      <c r="D107" s="59"/>
      <c r="E107" s="59"/>
      <c r="F107" s="59" t="str">
        <f>IFERROR(__xludf.DUMMYFUNCTION("""COMPUTED_VALUE"""),"trả về true or false dùng trong những TH check ảnh có hoặc k tùy data")</f>
        <v>trả về true or false dùng trong những TH check ảnh có hoặc k tùy data</v>
      </c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  <c r="Z107" s="59"/>
    </row>
    <row r="108" ht="15.75" customHeight="1">
      <c r="A108" s="59" t="str">
        <f>IFERROR(__xludf.DUMMYFUNCTION("""COMPUTED_VALUE"""),"skipLesson")</f>
        <v>skipLesson</v>
      </c>
      <c r="B108" s="59" t="str">
        <f>IFERROR(__xludf.DUMMYFUNCTION("""COMPUTED_VALUE"""),"element")</f>
        <v>element</v>
      </c>
      <c r="C108" s="59" t="str">
        <f>IFERROR(__xludf.DUMMYFUNCTION("""COMPUTED_VALUE"""),"void")</f>
        <v>void</v>
      </c>
      <c r="D108" s="59"/>
      <c r="E108" s="59"/>
      <c r="F108" s="59" t="str">
        <f>IFERROR(__xludf.DUMMYFUNCTION("""COMPUTED_VALUE"""),"sử dụng với những nút có thể onclick()")</f>
        <v>sử dụng với những nút có thể onclick()</v>
      </c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  <c r="Z108" s="59"/>
    </row>
    <row r="109" ht="15.75" customHeight="1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  <c r="Z109" s="59"/>
    </row>
    <row r="110" ht="15.75" customHeight="1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  <c r="Z110" s="59"/>
    </row>
    <row r="111" ht="15.75" customHeight="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  <c r="Z111" s="59"/>
    </row>
    <row r="112" ht="15.75" customHeight="1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  <c r="Z112" s="59"/>
    </row>
    <row r="113" ht="15.75" customHeight="1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  <c r="Z113" s="59"/>
    </row>
    <row r="114" ht="15.75" customHeight="1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  <c r="Z114" s="59"/>
    </row>
    <row r="115" ht="15.75" customHeight="1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  <c r="Z115" s="59"/>
    </row>
    <row r="116" ht="15.75" customHeight="1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  <c r="Z116" s="59"/>
    </row>
    <row r="117" ht="15.75" customHeight="1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  <c r="Z117" s="59"/>
    </row>
    <row r="118" ht="15.75" customHeight="1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  <c r="Z118" s="59"/>
    </row>
    <row r="119" ht="15.75" customHeight="1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  <c r="Z119" s="59"/>
    </row>
    <row r="120" ht="15.75" customHeight="1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  <c r="Z120" s="59"/>
    </row>
    <row r="121" ht="15.75" customHeight="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  <c r="Z121" s="59"/>
    </row>
    <row r="122" ht="15.75" customHeight="1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  <c r="Z122" s="59"/>
    </row>
    <row r="123" ht="15.75" customHeight="1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  <c r="Z123" s="59"/>
    </row>
    <row r="124" ht="15.75" customHeight="1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  <c r="Z124" s="59"/>
    </row>
    <row r="125" ht="15.75" customHeight="1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  <c r="Z125" s="59"/>
    </row>
    <row r="126" ht="15.75" customHeight="1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  <c r="Z126" s="59"/>
    </row>
    <row r="127" ht="15.75" customHeight="1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  <c r="Z127" s="59"/>
    </row>
    <row r="128" ht="15.75" customHeight="1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  <c r="Z128" s="59"/>
    </row>
    <row r="129" ht="15.75" customHeight="1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  <c r="Z129" s="59"/>
    </row>
    <row r="130" ht="15.75" customHeight="1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  <c r="Z130" s="59"/>
    </row>
    <row r="131" ht="15.75" customHeight="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  <c r="Z131" s="59"/>
    </row>
    <row r="132" ht="15.75" customHeight="1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  <c r="Z132" s="59"/>
    </row>
    <row r="133" ht="15.75" customHeight="1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  <c r="Z133" s="59"/>
    </row>
    <row r="134" ht="15.75" customHeight="1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  <c r="Z134" s="59"/>
    </row>
    <row r="135" ht="15.75" customHeight="1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  <c r="Z135" s="59"/>
    </row>
    <row r="136" ht="15.75" customHeight="1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  <c r="Z136" s="59"/>
    </row>
    <row r="137" ht="15.75" customHeight="1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  <c r="Z137" s="59"/>
    </row>
    <row r="138" ht="15.75" customHeight="1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  <c r="Z138" s="59"/>
    </row>
    <row r="139" ht="15.75" customHeight="1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  <c r="Z139" s="59"/>
    </row>
    <row r="140" ht="15.75" customHeight="1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  <c r="Z140" s="59"/>
    </row>
    <row r="141" ht="15.75" customHeight="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  <c r="Z141" s="59"/>
    </row>
    <row r="142" ht="15.75" customHeight="1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  <c r="Z142" s="59"/>
    </row>
    <row r="143" ht="15.75" customHeight="1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  <c r="Z143" s="59"/>
    </row>
    <row r="144" ht="15.75" customHeight="1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  <c r="Z144" s="59"/>
    </row>
    <row r="145" ht="15.75" customHeight="1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  <c r="Z145" s="59"/>
    </row>
    <row r="146" ht="15.75" customHeight="1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  <c r="Z146" s="59"/>
    </row>
    <row r="147" ht="15.75" customHeight="1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</row>
    <row r="148" ht="15.75" customHeight="1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</row>
    <row r="149" ht="15.75" customHeight="1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</row>
    <row r="150" ht="15.75" customHeight="1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</row>
    <row r="151" ht="15.75" customHeight="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</row>
    <row r="152" ht="15.75" customHeight="1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</row>
    <row r="153" ht="15.75" customHeight="1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</row>
    <row r="154" ht="15.75" customHeight="1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</row>
    <row r="155" ht="15.75" customHeight="1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</row>
    <row r="156" ht="15.75" customHeight="1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</row>
    <row r="157" ht="15.75" customHeight="1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</row>
    <row r="158" ht="15.75" customHeight="1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</row>
    <row r="159" ht="15.75" customHeight="1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</row>
    <row r="160" ht="15.75" customHeight="1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</row>
    <row r="161" ht="15.75" customHeight="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</row>
    <row r="162" ht="15.75" customHeight="1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</row>
    <row r="163" ht="15.75" customHeight="1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</row>
    <row r="164" ht="15.75" customHeight="1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</row>
    <row r="165" ht="15.75" customHeight="1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</row>
    <row r="166" ht="15.75" customHeight="1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</row>
    <row r="167" ht="15.75" customHeight="1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  <c r="Z167" s="59"/>
    </row>
    <row r="168" ht="15.75" customHeight="1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  <c r="Z168" s="59"/>
    </row>
    <row r="169" ht="15.75" customHeight="1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  <c r="Z169" s="59"/>
    </row>
    <row r="170" ht="15.75" customHeight="1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  <c r="Z170" s="59"/>
    </row>
    <row r="171" ht="15.75" customHeight="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  <c r="Z171" s="59"/>
    </row>
    <row r="172" ht="15.75" customHeight="1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  <c r="Z172" s="59"/>
    </row>
    <row r="173" ht="15.75" customHeight="1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  <c r="Z173" s="59"/>
    </row>
    <row r="174" ht="15.75" customHeight="1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  <c r="Z174" s="59"/>
    </row>
    <row r="175" ht="15.75" customHeight="1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  <c r="Z175" s="59"/>
    </row>
    <row r="176" ht="15.75" customHeight="1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  <c r="Z176" s="59"/>
    </row>
    <row r="177" ht="15.75" customHeight="1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  <c r="Z177" s="59"/>
    </row>
    <row r="178" ht="15.75" customHeight="1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  <c r="Z178" s="59"/>
    </row>
    <row r="179" ht="15.75" customHeight="1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  <c r="Z179" s="59"/>
    </row>
    <row r="180" ht="15.75" customHeight="1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  <c r="Z180" s="59"/>
    </row>
    <row r="181" ht="15.75" customHeight="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  <c r="Z181" s="59"/>
    </row>
    <row r="182" ht="15.75" customHeight="1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  <c r="Z182" s="59"/>
    </row>
    <row r="183" ht="15.75" customHeight="1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  <c r="Z183" s="59"/>
    </row>
    <row r="184" ht="15.75" customHeight="1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  <c r="Z184" s="59"/>
    </row>
    <row r="185" ht="15.75" customHeight="1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  <c r="Z185" s="59"/>
    </row>
    <row r="186" ht="15.75" customHeight="1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  <c r="Z186" s="59"/>
    </row>
    <row r="187" ht="15.75" customHeight="1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  <c r="Z187" s="59"/>
    </row>
    <row r="188" ht="15.75" customHeight="1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  <c r="Z188" s="59"/>
    </row>
    <row r="189" ht="15.75" customHeight="1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  <c r="Z189" s="59"/>
    </row>
    <row r="190" ht="15.75" customHeight="1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  <c r="Z190" s="59"/>
    </row>
    <row r="191" ht="15.75" customHeight="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  <c r="Z191" s="59"/>
    </row>
    <row r="192" ht="15.75" customHeight="1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  <c r="Z192" s="59"/>
    </row>
    <row r="193" ht="15.75" customHeight="1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  <c r="Z193" s="59"/>
    </row>
    <row r="194" ht="15.75" customHeight="1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  <c r="Z194" s="59"/>
    </row>
    <row r="195" ht="15.75" customHeight="1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  <c r="Z195" s="59"/>
    </row>
    <row r="196" ht="15.75" customHeight="1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  <c r="Z196" s="59"/>
    </row>
    <row r="197" ht="15.75" customHeight="1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  <c r="Z197" s="59"/>
    </row>
    <row r="198" ht="15.75" customHeight="1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  <c r="Z198" s="59"/>
    </row>
    <row r="199" ht="15.75" customHeight="1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  <c r="Z199" s="59"/>
    </row>
    <row r="200" ht="15.75" customHeight="1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  <c r="Z200" s="59"/>
    </row>
    <row r="201" ht="15.75" customHeight="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  <c r="Z201" s="59"/>
    </row>
    <row r="202" ht="15.75" customHeight="1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  <c r="Z202" s="59"/>
    </row>
    <row r="203" ht="15.75" customHeight="1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  <c r="Z203" s="59"/>
    </row>
    <row r="204" ht="15.75" customHeight="1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  <c r="Z204" s="59"/>
    </row>
    <row r="205" ht="15.75" customHeight="1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  <c r="Z205" s="59"/>
    </row>
    <row r="206" ht="15.75" customHeight="1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  <c r="Z206" s="59"/>
    </row>
    <row r="207" ht="15.75" customHeight="1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  <c r="Z207" s="59"/>
    </row>
    <row r="208" ht="15.75" customHeight="1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  <c r="Z208" s="59"/>
    </row>
    <row r="209" ht="15.75" customHeight="1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  <c r="Z209" s="59"/>
    </row>
    <row r="210" ht="15.75" customHeight="1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  <c r="Z210" s="59"/>
    </row>
    <row r="211" ht="15.75" customHeight="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  <c r="Z211" s="59"/>
    </row>
    <row r="212" ht="15.75" customHeight="1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  <c r="Z212" s="59"/>
    </row>
    <row r="213" ht="15.75" customHeight="1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  <c r="Z213" s="59"/>
    </row>
    <row r="214" ht="15.75" customHeight="1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  <c r="Z214" s="59"/>
    </row>
    <row r="215" ht="15.75" customHeight="1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  <c r="Z215" s="59"/>
    </row>
    <row r="216" ht="15.75" customHeight="1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  <c r="Z216" s="59"/>
    </row>
    <row r="217" ht="15.75" customHeight="1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  <c r="Z217" s="59"/>
    </row>
    <row r="218" ht="15.75" customHeight="1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  <c r="Z218" s="59"/>
    </row>
    <row r="219" ht="15.75" customHeight="1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  <c r="Z219" s="59"/>
    </row>
    <row r="220" ht="15.75" customHeight="1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  <c r="Z220" s="59"/>
    </row>
    <row r="221" ht="15.75" customHeight="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  <c r="Z221" s="59"/>
    </row>
    <row r="222" ht="15.75" customHeight="1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  <c r="Z222" s="59"/>
    </row>
    <row r="223" ht="15.75" customHeight="1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  <c r="Z223" s="59"/>
    </row>
    <row r="224" ht="15.75" customHeight="1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  <c r="Z224" s="59"/>
    </row>
    <row r="225" ht="15.75" customHeight="1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  <c r="Z225" s="59"/>
    </row>
    <row r="226" ht="15.75" customHeight="1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  <c r="Z226" s="59"/>
    </row>
    <row r="227" ht="15.75" customHeight="1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  <c r="Z227" s="59"/>
    </row>
    <row r="228" ht="15.75" customHeight="1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  <c r="Z228" s="59"/>
    </row>
    <row r="229" ht="15.75" customHeight="1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  <c r="Z229" s="59"/>
    </row>
    <row r="230" ht="15.75" customHeight="1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  <c r="Z230" s="59"/>
    </row>
    <row r="231" ht="15.75" customHeight="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  <c r="Z231" s="59"/>
    </row>
    <row r="232" ht="15.75" customHeight="1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  <c r="Z232" s="59"/>
    </row>
    <row r="233" ht="15.75" customHeight="1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  <c r="Z233" s="59"/>
    </row>
    <row r="234" ht="15.75" customHeight="1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  <c r="Z234" s="59"/>
    </row>
    <row r="235" ht="15.75" customHeight="1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  <c r="Z235" s="59"/>
    </row>
    <row r="236" ht="15.75" customHeight="1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  <c r="Z236" s="59"/>
    </row>
    <row r="237" ht="15.75" customHeight="1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  <c r="Z237" s="59"/>
    </row>
    <row r="238" ht="15.75" customHeight="1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  <c r="Z238" s="59"/>
    </row>
    <row r="239" ht="15.75" customHeight="1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  <c r="Z239" s="59"/>
    </row>
    <row r="240" ht="15.75" customHeight="1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  <c r="Z240" s="59"/>
    </row>
    <row r="241" ht="15.75" customHeight="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  <c r="Z241" s="59"/>
    </row>
    <row r="242" ht="15.75" customHeight="1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  <c r="Z242" s="59"/>
    </row>
    <row r="243" ht="15.75" customHeight="1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  <c r="Z243" s="59"/>
    </row>
    <row r="244" ht="15.75" customHeight="1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  <c r="Z244" s="59"/>
    </row>
    <row r="245" ht="15.75" customHeight="1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  <c r="Z245" s="59"/>
    </row>
    <row r="246" ht="15.75" customHeight="1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  <c r="Z246" s="59"/>
    </row>
    <row r="247" ht="15.75" customHeight="1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  <c r="Z247" s="59"/>
    </row>
    <row r="248" ht="15.75" customHeight="1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  <c r="Z248" s="59"/>
    </row>
    <row r="249" ht="15.75" customHeight="1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  <c r="Z249" s="59"/>
    </row>
    <row r="250" ht="15.75" customHeight="1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  <c r="Z250" s="59"/>
    </row>
    <row r="251" ht="15.75" customHeight="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  <c r="Z251" s="59"/>
    </row>
    <row r="252" ht="15.75" customHeight="1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  <c r="Z252" s="59"/>
    </row>
    <row r="253" ht="15.75" customHeight="1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  <c r="Z253" s="59"/>
    </row>
    <row r="254" ht="15.75" customHeight="1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  <c r="Z254" s="59"/>
    </row>
    <row r="255" ht="15.75" customHeight="1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  <c r="Z255" s="59"/>
    </row>
    <row r="256" ht="15.75" customHeight="1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  <c r="Z256" s="59"/>
    </row>
    <row r="257" ht="15.75" customHeight="1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  <c r="Z257" s="59"/>
    </row>
    <row r="258" ht="15.75" customHeight="1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  <c r="Z258" s="59"/>
    </row>
    <row r="259" ht="15.75" customHeight="1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  <c r="Z259" s="59"/>
    </row>
    <row r="260" ht="15.75" customHeight="1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  <c r="Z260" s="59"/>
    </row>
    <row r="261" ht="15.75" customHeight="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  <c r="Z261" s="59"/>
    </row>
    <row r="262" ht="15.75" customHeight="1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  <c r="Z262" s="59"/>
    </row>
    <row r="263" ht="15.75" customHeight="1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  <c r="Z263" s="59"/>
    </row>
    <row r="264" ht="15.75" customHeight="1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  <c r="Z264" s="59"/>
    </row>
    <row r="265" ht="15.75" customHeight="1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  <c r="Z265" s="59"/>
    </row>
    <row r="266" ht="15.75" customHeight="1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  <c r="Z266" s="59"/>
    </row>
    <row r="267" ht="15.75" customHeight="1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  <c r="Z267" s="59"/>
    </row>
    <row r="268" ht="15.75" customHeight="1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  <c r="Z268" s="59"/>
    </row>
    <row r="269" ht="15.75" customHeight="1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  <c r="Z269" s="59"/>
    </row>
    <row r="270" ht="15.75" customHeight="1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  <c r="Z270" s="59"/>
    </row>
    <row r="271" ht="15.75" customHeight="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  <c r="Z271" s="59"/>
    </row>
    <row r="272" ht="15.75" customHeight="1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  <c r="Z272" s="59"/>
    </row>
    <row r="273" ht="15.75" customHeight="1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  <c r="Z273" s="59"/>
    </row>
    <row r="274" ht="15.75" customHeight="1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  <c r="Z274" s="59"/>
    </row>
    <row r="275" ht="15.75" customHeight="1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  <c r="Z275" s="59"/>
    </row>
    <row r="276" ht="15.75" customHeight="1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  <c r="Z276" s="59"/>
    </row>
    <row r="277" ht="15.75" customHeight="1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  <c r="Z277" s="59"/>
    </row>
    <row r="278" ht="15.75" customHeight="1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  <c r="Z278" s="59"/>
    </row>
    <row r="279" ht="15.75" customHeight="1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  <c r="Z279" s="59"/>
    </row>
    <row r="280" ht="15.75" customHeight="1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  <c r="Z280" s="59"/>
    </row>
    <row r="281" ht="15.75" customHeight="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  <c r="Z281" s="59"/>
    </row>
    <row r="282" ht="15.75" customHeight="1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  <c r="Z282" s="59"/>
    </row>
    <row r="283" ht="15.75" customHeight="1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  <c r="Z283" s="59"/>
    </row>
    <row r="284" ht="15.75" customHeight="1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  <c r="Z284" s="59"/>
    </row>
    <row r="285" ht="15.75" customHeight="1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  <c r="Z285" s="59"/>
    </row>
    <row r="286" ht="15.75" customHeight="1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  <c r="Z286" s="59"/>
    </row>
    <row r="287" ht="15.75" customHeight="1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  <c r="Z287" s="59"/>
    </row>
    <row r="288" ht="15.75" customHeight="1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  <c r="Z288" s="59"/>
    </row>
    <row r="289" ht="15.75" customHeight="1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  <c r="Z289" s="59"/>
    </row>
    <row r="290" ht="15.75" customHeight="1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  <c r="Z290" s="59"/>
    </row>
    <row r="291" ht="15.75" customHeight="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  <c r="Z291" s="59"/>
    </row>
    <row r="292" ht="15.75" customHeight="1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  <c r="Z292" s="59"/>
    </row>
    <row r="293" ht="15.75" customHeight="1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  <c r="Z293" s="59"/>
    </row>
    <row r="294" ht="15.75" customHeight="1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  <c r="Z294" s="59"/>
    </row>
    <row r="295" ht="15.75" customHeight="1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  <c r="Z295" s="59"/>
    </row>
    <row r="296" ht="15.75" customHeight="1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  <c r="Z296" s="59"/>
    </row>
    <row r="297" ht="15.75" customHeight="1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  <c r="Z297" s="59"/>
    </row>
    <row r="298" ht="15.75" customHeight="1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  <c r="Z298" s="59"/>
    </row>
    <row r="299" ht="15.75" customHeight="1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  <c r="Z299" s="59"/>
    </row>
    <row r="300" ht="15.75" customHeight="1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  <c r="Z300" s="59"/>
    </row>
    <row r="301" ht="15.75" customHeight="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  <c r="Z301" s="59"/>
    </row>
    <row r="302" ht="15.75" customHeight="1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  <c r="Z302" s="59"/>
    </row>
    <row r="303" ht="15.75" customHeight="1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  <c r="Z303" s="59"/>
    </row>
    <row r="304" ht="15.75" customHeight="1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  <c r="Z304" s="59"/>
    </row>
    <row r="305" ht="15.75" customHeight="1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  <c r="Z305" s="59"/>
    </row>
    <row r="306" ht="15.75" customHeight="1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  <c r="Z306" s="59"/>
    </row>
    <row r="307" ht="15.75" customHeight="1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  <c r="Z307" s="59"/>
    </row>
    <row r="308" ht="15.75" customHeight="1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  <c r="Z308" s="59"/>
    </row>
    <row r="309" ht="15.75" customHeight="1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  <c r="Z309" s="59"/>
    </row>
    <row r="310" ht="15.75" customHeight="1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  <c r="Z310" s="59"/>
    </row>
    <row r="311" ht="15.75" customHeight="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  <c r="Z311" s="59"/>
    </row>
    <row r="312" ht="15.75" customHeight="1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  <c r="Z312" s="59"/>
    </row>
    <row r="313" ht="15.75" customHeight="1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  <c r="Z313" s="59"/>
    </row>
    <row r="314" ht="15.75" customHeight="1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  <c r="Z314" s="59"/>
    </row>
    <row r="315" ht="15.75" customHeight="1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  <c r="Z315" s="59"/>
    </row>
    <row r="316" ht="15.75" customHeight="1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  <c r="Z316" s="59"/>
    </row>
    <row r="317" ht="15.75" customHeight="1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  <c r="Z317" s="59"/>
    </row>
    <row r="318" ht="15.75" customHeight="1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  <c r="Z318" s="59"/>
    </row>
    <row r="319" ht="15.75" customHeight="1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  <c r="Z319" s="59"/>
    </row>
    <row r="320" ht="15.75" customHeight="1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  <c r="Z320" s="59"/>
    </row>
    <row r="321" ht="15.75" customHeight="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  <c r="Z321" s="59"/>
    </row>
    <row r="322" ht="15.75" customHeight="1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  <c r="Z322" s="59"/>
    </row>
    <row r="323" ht="15.75" customHeight="1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  <c r="Z323" s="59"/>
    </row>
    <row r="324" ht="15.75" customHeight="1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  <c r="Z324" s="59"/>
    </row>
    <row r="325" ht="15.75" customHeight="1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  <c r="Z325" s="59"/>
    </row>
    <row r="326" ht="15.75" customHeight="1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  <c r="Z326" s="59"/>
    </row>
    <row r="327" ht="15.75" customHeight="1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  <c r="Z327" s="59"/>
    </row>
    <row r="328" ht="15.75" customHeight="1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  <c r="Z328" s="59"/>
    </row>
    <row r="329" ht="15.75" customHeight="1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  <c r="Z329" s="59"/>
    </row>
    <row r="330" ht="15.75" customHeight="1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  <c r="Z330" s="59"/>
    </row>
    <row r="331" ht="15.75" customHeight="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  <c r="Z331" s="59"/>
    </row>
    <row r="332" ht="15.75" customHeight="1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  <c r="Z332" s="59"/>
    </row>
    <row r="333" ht="15.75" customHeight="1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  <c r="Z333" s="59"/>
    </row>
    <row r="334" ht="15.75" customHeight="1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  <c r="Z334" s="59"/>
    </row>
    <row r="335" ht="15.75" customHeight="1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  <c r="Z335" s="59"/>
    </row>
    <row r="336" ht="15.75" customHeight="1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  <c r="Z336" s="59"/>
    </row>
    <row r="337" ht="15.75" customHeight="1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  <c r="Z337" s="59"/>
    </row>
    <row r="338" ht="15.75" customHeight="1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  <c r="Z338" s="59"/>
    </row>
    <row r="339" ht="15.75" customHeight="1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  <c r="Z339" s="59"/>
    </row>
    <row r="340" ht="15.75" customHeight="1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  <c r="Z340" s="59"/>
    </row>
    <row r="341" ht="15.75" customHeight="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  <c r="Z341" s="59"/>
    </row>
    <row r="342" ht="15.75" customHeight="1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  <c r="Z342" s="59"/>
    </row>
    <row r="343" ht="15.75" customHeight="1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  <c r="Z343" s="59"/>
    </row>
    <row r="344" ht="15.75" customHeight="1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  <c r="Z344" s="59"/>
    </row>
    <row r="345" ht="15.75" customHeight="1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  <c r="Z345" s="59"/>
    </row>
    <row r="346" ht="15.75" customHeight="1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  <c r="Z346" s="59"/>
    </row>
    <row r="347" ht="15.75" customHeight="1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  <c r="Z347" s="59"/>
    </row>
    <row r="348" ht="15.75" customHeight="1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  <c r="Z348" s="59"/>
    </row>
    <row r="349" ht="15.75" customHeight="1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  <c r="Z349" s="59"/>
    </row>
    <row r="350" ht="15.75" customHeight="1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  <c r="Z350" s="59"/>
    </row>
    <row r="351" ht="15.75" customHeight="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  <c r="Z351" s="59"/>
    </row>
    <row r="352" ht="15.75" customHeight="1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  <c r="Z352" s="59"/>
    </row>
    <row r="353" ht="15.75" customHeight="1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  <c r="Z353" s="59"/>
    </row>
    <row r="354" ht="15.75" customHeight="1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  <c r="Z354" s="59"/>
    </row>
    <row r="355" ht="15.75" customHeight="1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  <c r="Z355" s="59"/>
    </row>
    <row r="356" ht="15.75" customHeight="1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  <c r="Z356" s="59"/>
    </row>
    <row r="357" ht="15.75" customHeight="1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  <c r="Z357" s="59"/>
    </row>
    <row r="358" ht="15.75" customHeight="1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  <c r="Z358" s="59"/>
    </row>
    <row r="359" ht="15.75" customHeight="1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  <c r="Z359" s="59"/>
    </row>
    <row r="360" ht="15.75" customHeight="1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  <c r="Z360" s="59"/>
    </row>
    <row r="361" ht="15.75" customHeight="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  <c r="Z361" s="59"/>
    </row>
    <row r="362" ht="15.75" customHeight="1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  <c r="Z362" s="59"/>
    </row>
    <row r="363" ht="15.75" customHeight="1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  <c r="Z363" s="59"/>
    </row>
    <row r="364" ht="15.75" customHeight="1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  <c r="Z364" s="59"/>
    </row>
    <row r="365" ht="15.75" customHeight="1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  <c r="Z365" s="59"/>
    </row>
    <row r="366" ht="15.75" customHeight="1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  <c r="Z366" s="59"/>
    </row>
    <row r="367" ht="15.75" customHeight="1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  <c r="Z367" s="59"/>
    </row>
    <row r="368" ht="15.75" customHeight="1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  <c r="Z368" s="59"/>
    </row>
    <row r="369" ht="15.75" customHeight="1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  <c r="Z369" s="59"/>
    </row>
    <row r="370" ht="15.75" customHeight="1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  <c r="Z370" s="59"/>
    </row>
    <row r="371" ht="15.75" customHeight="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  <c r="Z371" s="59"/>
    </row>
    <row r="372" ht="15.75" customHeight="1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  <c r="Z372" s="59"/>
    </row>
    <row r="373" ht="15.75" customHeight="1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  <c r="Z373" s="59"/>
    </row>
    <row r="374" ht="15.75" customHeight="1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  <c r="Z374" s="59"/>
    </row>
    <row r="375" ht="15.75" customHeight="1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  <c r="Z375" s="59"/>
    </row>
    <row r="376" ht="15.75" customHeight="1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  <c r="Z376" s="59"/>
    </row>
    <row r="377" ht="15.75" customHeight="1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  <c r="Z377" s="59"/>
    </row>
    <row r="378" ht="15.75" customHeight="1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  <c r="Z378" s="59"/>
    </row>
    <row r="379" ht="15.75" customHeight="1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  <c r="Z379" s="59"/>
    </row>
    <row r="380" ht="15.75" customHeight="1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  <c r="Z380" s="59"/>
    </row>
    <row r="381" ht="15.75" customHeight="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  <c r="Z381" s="59"/>
    </row>
    <row r="382" ht="15.75" customHeight="1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  <c r="Z382" s="59"/>
    </row>
    <row r="383" ht="15.75" customHeight="1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  <c r="Z383" s="59"/>
    </row>
    <row r="384" ht="15.75" customHeight="1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  <c r="Z384" s="59"/>
    </row>
    <row r="385" ht="15.75" customHeight="1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  <c r="Z385" s="59"/>
    </row>
    <row r="386" ht="15.75" customHeight="1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  <c r="Z386" s="59"/>
    </row>
    <row r="387" ht="15.75" customHeight="1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  <c r="Z387" s="59"/>
    </row>
    <row r="388" ht="15.75" customHeight="1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  <c r="Z388" s="59"/>
    </row>
    <row r="389" ht="15.75" customHeight="1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  <c r="Z389" s="59"/>
    </row>
    <row r="390" ht="15.75" customHeight="1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  <c r="Z390" s="59"/>
    </row>
    <row r="391" ht="15.75" customHeight="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  <c r="Z391" s="59"/>
    </row>
    <row r="392" ht="15.75" customHeight="1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  <c r="Z392" s="59"/>
    </row>
    <row r="393" ht="15.75" customHeight="1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  <c r="Z393" s="59"/>
    </row>
    <row r="394" ht="15.75" customHeight="1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  <c r="Z394" s="59"/>
    </row>
    <row r="395" ht="15.75" customHeight="1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  <c r="Z395" s="59"/>
    </row>
    <row r="396" ht="15.75" customHeight="1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  <c r="Z396" s="59"/>
    </row>
    <row r="397" ht="15.75" customHeight="1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  <c r="Z397" s="59"/>
    </row>
    <row r="398" ht="15.75" customHeight="1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  <c r="Z398" s="59"/>
    </row>
    <row r="399" ht="15.75" customHeight="1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  <c r="Z399" s="59"/>
    </row>
    <row r="400" ht="15.75" customHeight="1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  <c r="Z400" s="59"/>
    </row>
    <row r="401" ht="15.75" customHeight="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  <c r="Z401" s="59"/>
    </row>
    <row r="402" ht="15.75" customHeight="1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  <c r="Z402" s="59"/>
    </row>
    <row r="403" ht="15.75" customHeight="1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  <c r="Z403" s="59"/>
    </row>
    <row r="404" ht="15.75" customHeight="1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  <c r="Z404" s="59"/>
    </row>
    <row r="405" ht="15.75" customHeight="1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  <c r="Z405" s="59"/>
    </row>
    <row r="406" ht="15.75" customHeight="1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  <c r="Z406" s="59"/>
    </row>
    <row r="407" ht="15.75" customHeight="1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  <c r="Z407" s="59"/>
    </row>
    <row r="408" ht="15.75" customHeight="1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  <c r="Z408" s="59"/>
    </row>
    <row r="409" ht="15.75" customHeight="1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  <c r="Z409" s="59"/>
    </row>
    <row r="410" ht="15.75" customHeight="1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  <c r="Z410" s="59"/>
    </row>
    <row r="411" ht="15.75" customHeight="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  <c r="Z411" s="59"/>
    </row>
    <row r="412" ht="15.75" customHeight="1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  <c r="Z412" s="59"/>
    </row>
    <row r="413" ht="15.75" customHeight="1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  <c r="Z413" s="59"/>
    </row>
    <row r="414" ht="15.75" customHeight="1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  <c r="Z414" s="59"/>
    </row>
    <row r="415" ht="15.75" customHeight="1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  <c r="Z415" s="59"/>
    </row>
    <row r="416" ht="15.75" customHeight="1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  <c r="Z416" s="59"/>
    </row>
    <row r="417" ht="15.75" customHeight="1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  <c r="Z417" s="59"/>
    </row>
    <row r="418" ht="15.75" customHeight="1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  <c r="Z418" s="59"/>
    </row>
    <row r="419" ht="15.75" customHeight="1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  <c r="Z419" s="59"/>
    </row>
    <row r="420" ht="15.75" customHeight="1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  <c r="Z420" s="59"/>
    </row>
    <row r="421" ht="15.75" customHeight="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  <c r="Z421" s="59"/>
    </row>
    <row r="422" ht="15.75" customHeight="1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  <c r="Z422" s="59"/>
    </row>
    <row r="423" ht="15.75" customHeight="1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  <c r="Z423" s="59"/>
    </row>
    <row r="424" ht="15.75" customHeight="1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  <c r="Z424" s="59"/>
    </row>
    <row r="425" ht="15.75" customHeight="1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  <c r="Z425" s="59"/>
    </row>
    <row r="426" ht="15.75" customHeight="1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  <c r="Z426" s="59"/>
    </row>
    <row r="427" ht="15.75" customHeight="1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  <c r="Z427" s="59"/>
    </row>
    <row r="428" ht="15.75" customHeight="1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  <c r="Z428" s="59"/>
    </row>
    <row r="429" ht="15.75" customHeight="1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  <c r="Z429" s="59"/>
    </row>
    <row r="430" ht="15.75" customHeight="1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  <c r="Z430" s="59"/>
    </row>
    <row r="431" ht="15.75" customHeight="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  <c r="Z431" s="59"/>
    </row>
    <row r="432" ht="15.75" customHeight="1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  <c r="Z432" s="59"/>
    </row>
    <row r="433" ht="15.75" customHeight="1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  <c r="Z433" s="59"/>
    </row>
    <row r="434" ht="15.75" customHeight="1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  <c r="Z434" s="59"/>
    </row>
    <row r="435" ht="15.75" customHeight="1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  <c r="Z435" s="59"/>
    </row>
    <row r="436" ht="15.75" customHeight="1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  <c r="Z436" s="59"/>
    </row>
    <row r="437" ht="15.75" customHeight="1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  <c r="Z437" s="59"/>
    </row>
    <row r="438" ht="15.75" customHeight="1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  <c r="Z438" s="59"/>
    </row>
    <row r="439" ht="15.75" customHeight="1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  <c r="Z439" s="59"/>
    </row>
    <row r="440" ht="15.75" customHeight="1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  <c r="Z440" s="59"/>
    </row>
    <row r="441" ht="15.75" customHeight="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  <c r="Z441" s="59"/>
    </row>
    <row r="442" ht="15.75" customHeight="1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  <c r="Z442" s="59"/>
    </row>
    <row r="443" ht="15.75" customHeight="1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  <c r="Z443" s="59"/>
    </row>
    <row r="444" ht="15.75" customHeight="1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  <c r="Z444" s="59"/>
    </row>
    <row r="445" ht="15.75" customHeight="1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  <c r="Z445" s="59"/>
    </row>
    <row r="446" ht="15.75" customHeight="1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  <c r="Z446" s="59"/>
    </row>
    <row r="447" ht="15.75" customHeight="1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  <c r="Z447" s="59"/>
    </row>
    <row r="448" ht="15.75" customHeight="1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  <c r="Z448" s="59"/>
    </row>
    <row r="449" ht="15.75" customHeight="1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  <c r="Z449" s="59"/>
    </row>
    <row r="450" ht="15.75" customHeight="1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  <c r="Z450" s="59"/>
    </row>
    <row r="451" ht="15.75" customHeight="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  <c r="Z451" s="59"/>
    </row>
    <row r="452" ht="15.75" customHeight="1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  <c r="Z452" s="59"/>
    </row>
    <row r="453" ht="15.75" customHeight="1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  <c r="Z453" s="59"/>
    </row>
    <row r="454" ht="15.75" customHeight="1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  <c r="Z454" s="59"/>
    </row>
    <row r="455" ht="15.75" customHeight="1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  <c r="Z455" s="59"/>
    </row>
    <row r="456" ht="15.75" customHeight="1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  <c r="Z456" s="59"/>
    </row>
    <row r="457" ht="15.75" customHeight="1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  <c r="Z457" s="59"/>
    </row>
    <row r="458" ht="15.75" customHeight="1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  <c r="Z458" s="59"/>
    </row>
    <row r="459" ht="15.75" customHeight="1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  <c r="Z459" s="59"/>
    </row>
    <row r="460" ht="15.75" customHeight="1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  <c r="Z460" s="59"/>
    </row>
    <row r="461" ht="15.75" customHeight="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  <c r="Z461" s="59"/>
    </row>
    <row r="462" ht="15.75" customHeight="1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  <c r="Z462" s="59"/>
    </row>
    <row r="463" ht="15.75" customHeight="1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  <c r="Z463" s="59"/>
    </row>
    <row r="464" ht="15.75" customHeight="1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  <c r="Z464" s="59"/>
    </row>
    <row r="465" ht="15.75" customHeight="1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  <c r="Z465" s="59"/>
    </row>
    <row r="466" ht="15.75" customHeight="1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  <c r="Z466" s="59"/>
    </row>
    <row r="467" ht="15.75" customHeight="1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  <c r="Z467" s="59"/>
    </row>
    <row r="468" ht="15.75" customHeight="1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  <c r="Z468" s="59"/>
    </row>
    <row r="469" ht="15.75" customHeight="1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  <c r="Z469" s="59"/>
    </row>
    <row r="470" ht="15.75" customHeight="1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  <c r="Z470" s="59"/>
    </row>
    <row r="471" ht="15.75" customHeight="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  <c r="Z471" s="59"/>
    </row>
    <row r="472" ht="15.75" customHeight="1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  <c r="Z472" s="59"/>
    </row>
    <row r="473" ht="15.75" customHeight="1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  <c r="Z473" s="59"/>
    </row>
    <row r="474" ht="15.75" customHeight="1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  <c r="Z474" s="59"/>
    </row>
    <row r="475" ht="15.75" customHeight="1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  <c r="Z475" s="59"/>
    </row>
    <row r="476" ht="15.75" customHeight="1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  <c r="Z476" s="59"/>
    </row>
    <row r="477" ht="15.75" customHeight="1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  <c r="Z477" s="59"/>
    </row>
    <row r="478" ht="15.75" customHeight="1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  <c r="Z478" s="59"/>
    </row>
    <row r="479" ht="15.75" customHeight="1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  <c r="Z479" s="59"/>
    </row>
    <row r="480" ht="15.75" customHeight="1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  <c r="Z480" s="59"/>
    </row>
    <row r="481" ht="15.75" customHeight="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  <c r="Z481" s="59"/>
    </row>
    <row r="482" ht="15.75" customHeight="1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  <c r="Z482" s="59"/>
    </row>
    <row r="483" ht="15.75" customHeight="1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  <c r="Z483" s="59"/>
    </row>
    <row r="484" ht="15.75" customHeight="1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  <c r="Z484" s="59"/>
    </row>
    <row r="485" ht="15.75" customHeight="1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  <c r="Z485" s="59"/>
    </row>
    <row r="486" ht="15.75" customHeight="1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  <c r="Z486" s="59"/>
    </row>
    <row r="487" ht="15.75" customHeight="1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  <c r="Z487" s="59"/>
    </row>
    <row r="488" ht="15.75" customHeight="1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  <c r="Z488" s="59"/>
    </row>
    <row r="489" ht="15.75" customHeight="1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  <c r="Z489" s="59"/>
    </row>
    <row r="490" ht="15.75" customHeight="1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  <c r="Z490" s="59"/>
    </row>
    <row r="491" ht="15.75" customHeight="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  <c r="Z491" s="59"/>
    </row>
    <row r="492" ht="15.75" customHeight="1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  <c r="Z492" s="59"/>
    </row>
    <row r="493" ht="15.75" customHeight="1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  <c r="Z493" s="59"/>
    </row>
    <row r="494" ht="15.75" customHeight="1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  <c r="Z494" s="59"/>
    </row>
    <row r="495" ht="15.75" customHeight="1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  <c r="Z495" s="59"/>
    </row>
    <row r="496" ht="15.75" customHeight="1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  <c r="Z496" s="59"/>
    </row>
    <row r="497" ht="15.75" customHeight="1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  <c r="Z497" s="59"/>
    </row>
    <row r="498" ht="15.75" customHeight="1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  <c r="Z498" s="59"/>
    </row>
    <row r="499" ht="15.75" customHeight="1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  <c r="Z499" s="59"/>
    </row>
    <row r="500" ht="15.75" customHeight="1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  <c r="Z500" s="59"/>
    </row>
    <row r="501" ht="15.75" customHeight="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  <c r="Z501" s="59"/>
    </row>
    <row r="502" ht="15.75" customHeight="1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  <c r="Z502" s="59"/>
    </row>
    <row r="503" ht="15.75" customHeight="1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  <c r="Z503" s="59"/>
    </row>
    <row r="504" ht="15.75" customHeight="1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  <c r="Z504" s="59"/>
    </row>
    <row r="505" ht="15.75" customHeight="1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  <c r="Z505" s="59"/>
    </row>
    <row r="506" ht="15.75" customHeight="1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  <c r="Z506" s="59"/>
    </row>
    <row r="507" ht="15.75" customHeight="1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  <c r="Z507" s="59"/>
    </row>
    <row r="508" ht="15.75" customHeight="1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  <c r="Z508" s="59"/>
    </row>
    <row r="509" ht="15.75" customHeight="1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  <c r="Z509" s="59"/>
    </row>
    <row r="510" ht="15.75" customHeight="1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  <c r="Z510" s="59"/>
    </row>
    <row r="511" ht="15.75" customHeight="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  <c r="Z511" s="59"/>
    </row>
    <row r="512" ht="15.75" customHeight="1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  <c r="Z512" s="59"/>
    </row>
    <row r="513" ht="15.75" customHeight="1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  <c r="Z513" s="59"/>
    </row>
    <row r="514" ht="15.75" customHeight="1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  <c r="Z514" s="59"/>
    </row>
    <row r="515" ht="15.75" customHeight="1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  <c r="Z515" s="59"/>
    </row>
    <row r="516" ht="15.75" customHeight="1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  <c r="Z516" s="59"/>
    </row>
    <row r="517" ht="15.75" customHeight="1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  <c r="Z517" s="59"/>
    </row>
    <row r="518" ht="15.75" customHeight="1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  <c r="Z518" s="59"/>
    </row>
    <row r="519" ht="15.75" customHeight="1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  <c r="Z519" s="59"/>
    </row>
    <row r="520" ht="15.75" customHeight="1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  <c r="Z520" s="59"/>
    </row>
    <row r="521" ht="15.75" customHeight="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  <c r="Z521" s="59"/>
    </row>
    <row r="522" ht="15.75" customHeight="1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  <c r="Z522" s="59"/>
    </row>
    <row r="523" ht="15.75" customHeight="1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  <c r="Z523" s="59"/>
    </row>
    <row r="524" ht="15.75" customHeight="1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  <c r="Z524" s="59"/>
    </row>
    <row r="525" ht="15.75" customHeight="1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  <c r="Z525" s="59"/>
    </row>
    <row r="526" ht="15.75" customHeight="1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  <c r="Z526" s="59"/>
    </row>
    <row r="527" ht="15.75" customHeight="1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  <c r="Z527" s="59"/>
    </row>
    <row r="528" ht="15.75" customHeight="1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  <c r="Z528" s="59"/>
    </row>
    <row r="529" ht="15.75" customHeight="1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  <c r="Z529" s="59"/>
    </row>
    <row r="530" ht="15.75" customHeight="1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  <c r="Z530" s="59"/>
    </row>
    <row r="531" ht="15.75" customHeight="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  <c r="Z531" s="59"/>
    </row>
    <row r="532" ht="15.75" customHeight="1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  <c r="Z532" s="59"/>
    </row>
    <row r="533" ht="15.75" customHeight="1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  <c r="Z533" s="59"/>
    </row>
    <row r="534" ht="15.75" customHeight="1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  <c r="Z534" s="59"/>
    </row>
    <row r="535" ht="15.75" customHeight="1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  <c r="Z535" s="59"/>
    </row>
    <row r="536" ht="15.75" customHeight="1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  <c r="Z536" s="59"/>
    </row>
    <row r="537" ht="15.75" customHeight="1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  <c r="Z537" s="59"/>
    </row>
    <row r="538" ht="15.75" customHeight="1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  <c r="Z538" s="59"/>
    </row>
    <row r="539" ht="15.75" customHeight="1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  <c r="Z539" s="59"/>
    </row>
    <row r="540" ht="15.75" customHeight="1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  <c r="Z540" s="59"/>
    </row>
    <row r="541" ht="15.75" customHeight="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  <c r="Z541" s="59"/>
    </row>
    <row r="542" ht="15.75" customHeight="1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  <c r="Z542" s="59"/>
    </row>
    <row r="543" ht="15.75" customHeight="1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  <c r="Z543" s="59"/>
    </row>
    <row r="544" ht="15.75" customHeight="1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  <c r="Z544" s="59"/>
    </row>
    <row r="545" ht="15.75" customHeight="1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  <c r="Z545" s="59"/>
    </row>
    <row r="546" ht="15.75" customHeight="1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  <c r="Z546" s="59"/>
    </row>
    <row r="547" ht="15.75" customHeight="1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  <c r="Z547" s="59"/>
    </row>
    <row r="548" ht="15.75" customHeight="1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  <c r="Z548" s="59"/>
    </row>
    <row r="549" ht="15.75" customHeight="1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  <c r="Z549" s="59"/>
    </row>
    <row r="550" ht="15.75" customHeight="1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  <c r="Z550" s="59"/>
    </row>
    <row r="551" ht="15.75" customHeight="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  <c r="Z551" s="59"/>
    </row>
    <row r="552" ht="15.75" customHeight="1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  <c r="Z552" s="59"/>
    </row>
    <row r="553" ht="15.75" customHeight="1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  <c r="Z553" s="59"/>
    </row>
    <row r="554" ht="15.75" customHeight="1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  <c r="Z554" s="59"/>
    </row>
    <row r="555" ht="15.75" customHeight="1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  <c r="Z555" s="59"/>
    </row>
    <row r="556" ht="15.75" customHeight="1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  <c r="Z556" s="59"/>
    </row>
    <row r="557" ht="15.75" customHeight="1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  <c r="Z557" s="59"/>
    </row>
    <row r="558" ht="15.75" customHeight="1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  <c r="Z558" s="59"/>
    </row>
    <row r="559" ht="15.75" customHeight="1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  <c r="Z559" s="59"/>
    </row>
    <row r="560" ht="15.75" customHeight="1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  <c r="Z560" s="59"/>
    </row>
    <row r="561" ht="15.75" customHeight="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  <c r="Z561" s="59"/>
    </row>
    <row r="562" ht="15.75" customHeight="1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  <c r="Z562" s="59"/>
    </row>
    <row r="563" ht="15.75" customHeight="1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  <c r="Z563" s="59"/>
    </row>
    <row r="564" ht="15.75" customHeight="1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  <c r="Z564" s="59"/>
    </row>
    <row r="565" ht="15.75" customHeight="1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  <c r="Z565" s="59"/>
    </row>
    <row r="566" ht="15.75" customHeight="1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  <c r="Z566" s="59"/>
    </row>
    <row r="567" ht="15.75" customHeight="1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  <c r="Z567" s="59"/>
    </row>
    <row r="568" ht="15.75" customHeight="1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  <c r="Z568" s="59"/>
    </row>
    <row r="569" ht="15.75" customHeight="1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  <c r="Z569" s="59"/>
    </row>
    <row r="570" ht="15.75" customHeight="1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  <c r="Z570" s="59"/>
    </row>
    <row r="571" ht="15.75" customHeight="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  <c r="Z571" s="59"/>
    </row>
    <row r="572" ht="15.75" customHeight="1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  <c r="Z572" s="59"/>
    </row>
    <row r="573" ht="15.75" customHeight="1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  <c r="Z573" s="59"/>
    </row>
    <row r="574" ht="15.75" customHeight="1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  <c r="Z574" s="59"/>
    </row>
    <row r="575" ht="15.75" customHeight="1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  <c r="Z575" s="59"/>
    </row>
    <row r="576" ht="15.75" customHeight="1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  <c r="Z576" s="59"/>
    </row>
    <row r="577" ht="15.75" customHeight="1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  <c r="Z577" s="59"/>
    </row>
    <row r="578" ht="15.75" customHeight="1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  <c r="Z578" s="59"/>
    </row>
    <row r="579" ht="15.75" customHeight="1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  <c r="Z579" s="59"/>
    </row>
    <row r="580" ht="15.75" customHeight="1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  <c r="Z580" s="59"/>
    </row>
    <row r="581" ht="15.75" customHeight="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  <c r="Z581" s="59"/>
    </row>
    <row r="582" ht="15.75" customHeight="1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  <c r="Z582" s="59"/>
    </row>
    <row r="583" ht="15.75" customHeight="1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  <c r="Z583" s="59"/>
    </row>
    <row r="584" ht="15.75" customHeight="1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  <c r="Z584" s="59"/>
    </row>
    <row r="585" ht="15.75" customHeight="1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  <c r="Z585" s="59"/>
    </row>
    <row r="586" ht="15.75" customHeight="1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  <c r="Z586" s="59"/>
    </row>
    <row r="587" ht="15.75" customHeight="1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  <c r="Z587" s="59"/>
    </row>
    <row r="588" ht="15.75" customHeight="1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  <c r="Z588" s="59"/>
    </row>
    <row r="589" ht="15.75" customHeight="1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  <c r="Z589" s="59"/>
    </row>
    <row r="590" ht="15.75" customHeight="1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  <c r="Z590" s="59"/>
    </row>
    <row r="591" ht="15.75" customHeight="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  <c r="Z591" s="59"/>
    </row>
    <row r="592" ht="15.75" customHeight="1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  <c r="Z592" s="59"/>
    </row>
    <row r="593" ht="15.75" customHeight="1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  <c r="Z593" s="59"/>
    </row>
    <row r="594" ht="15.75" customHeight="1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  <c r="Z594" s="59"/>
    </row>
    <row r="595" ht="15.75" customHeight="1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  <c r="Z595" s="59"/>
    </row>
    <row r="596" ht="15.75" customHeight="1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  <c r="Z596" s="59"/>
    </row>
    <row r="597" ht="15.75" customHeight="1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  <c r="Z597" s="59"/>
    </row>
    <row r="598" ht="15.75" customHeight="1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  <c r="Z598" s="59"/>
    </row>
    <row r="599" ht="15.75" customHeight="1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  <c r="Z599" s="59"/>
    </row>
    <row r="600" ht="15.75" customHeight="1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  <c r="Z600" s="59"/>
    </row>
    <row r="601" ht="15.75" customHeight="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  <c r="Z601" s="59"/>
    </row>
    <row r="602" ht="15.75" customHeight="1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  <c r="Z602" s="59"/>
    </row>
    <row r="603" ht="15.75" customHeight="1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  <c r="Z603" s="59"/>
    </row>
    <row r="604" ht="15.75" customHeight="1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  <c r="Z604" s="59"/>
    </row>
    <row r="605" ht="15.75" customHeight="1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  <c r="Z605" s="59"/>
    </row>
    <row r="606" ht="15.75" customHeight="1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  <c r="Z606" s="59"/>
    </row>
    <row r="607" ht="15.75" customHeight="1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  <c r="Z607" s="59"/>
    </row>
    <row r="608" ht="15.75" customHeight="1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  <c r="Z608" s="59"/>
    </row>
    <row r="609" ht="15.75" customHeight="1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  <c r="Z609" s="59"/>
    </row>
    <row r="610" ht="15.75" customHeight="1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  <c r="Z610" s="59"/>
    </row>
    <row r="611" ht="15.75" customHeight="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  <c r="Z611" s="59"/>
    </row>
    <row r="612" ht="15.75" customHeight="1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  <c r="Z612" s="59"/>
    </row>
    <row r="613" ht="15.75" customHeight="1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  <c r="Z613" s="59"/>
    </row>
    <row r="614" ht="15.75" customHeight="1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  <c r="Z614" s="59"/>
    </row>
    <row r="615" ht="15.75" customHeight="1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  <c r="Z615" s="59"/>
    </row>
    <row r="616" ht="15.75" customHeight="1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  <c r="Z616" s="59"/>
    </row>
    <row r="617" ht="15.75" customHeight="1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  <c r="Z617" s="59"/>
    </row>
    <row r="618" ht="15.75" customHeight="1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  <c r="Z618" s="59"/>
    </row>
    <row r="619" ht="15.75" customHeight="1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  <c r="Z619" s="59"/>
    </row>
    <row r="620" ht="15.75" customHeight="1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  <c r="Z620" s="59"/>
    </row>
    <row r="621" ht="15.75" customHeight="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  <c r="Z621" s="59"/>
    </row>
    <row r="622" ht="15.75" customHeight="1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  <c r="Z622" s="59"/>
    </row>
    <row r="623" ht="15.75" customHeight="1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  <c r="Z623" s="59"/>
    </row>
    <row r="624" ht="15.75" customHeight="1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  <c r="Z624" s="59"/>
    </row>
    <row r="625" ht="15.75" customHeight="1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  <c r="Z625" s="59"/>
    </row>
    <row r="626" ht="15.75" customHeight="1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  <c r="Z626" s="59"/>
    </row>
    <row r="627" ht="15.75" customHeight="1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  <c r="Z627" s="59"/>
    </row>
    <row r="628" ht="15.75" customHeight="1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  <c r="Z628" s="59"/>
    </row>
    <row r="629" ht="15.75" customHeight="1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  <c r="Z629" s="59"/>
    </row>
    <row r="630" ht="15.75" customHeight="1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  <c r="Z630" s="59"/>
    </row>
    <row r="631" ht="15.75" customHeight="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  <c r="Z631" s="59"/>
    </row>
    <row r="632" ht="15.75" customHeight="1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  <c r="Z632" s="59"/>
    </row>
    <row r="633" ht="15.75" customHeight="1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  <c r="Z633" s="59"/>
    </row>
    <row r="634" ht="15.75" customHeight="1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  <c r="Z634" s="59"/>
    </row>
    <row r="635" ht="15.75" customHeight="1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  <c r="Z635" s="59"/>
    </row>
    <row r="636" ht="15.75" customHeight="1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  <c r="Z636" s="59"/>
    </row>
    <row r="637" ht="15.75" customHeight="1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  <c r="Z637" s="59"/>
    </row>
    <row r="638" ht="15.75" customHeight="1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  <c r="Z638" s="59"/>
    </row>
    <row r="639" ht="15.75" customHeight="1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  <c r="Z639" s="59"/>
    </row>
    <row r="640" ht="15.75" customHeight="1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  <c r="Z640" s="59"/>
    </row>
    <row r="641" ht="15.75" customHeight="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  <c r="Z641" s="59"/>
    </row>
    <row r="642" ht="15.75" customHeight="1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  <c r="Z642" s="59"/>
    </row>
    <row r="643" ht="15.75" customHeight="1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  <c r="Z643" s="59"/>
    </row>
    <row r="644" ht="15.75" customHeight="1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  <c r="Z644" s="59"/>
    </row>
    <row r="645" ht="15.75" customHeight="1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  <c r="Z645" s="59"/>
    </row>
    <row r="646" ht="15.75" customHeight="1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  <c r="Z646" s="59"/>
    </row>
    <row r="647" ht="15.75" customHeight="1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  <c r="Z647" s="59"/>
    </row>
    <row r="648" ht="15.75" customHeight="1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  <c r="Z648" s="59"/>
    </row>
    <row r="649" ht="15.75" customHeight="1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  <c r="Z649" s="59"/>
    </row>
    <row r="650" ht="15.75" customHeight="1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  <c r="Z650" s="59"/>
    </row>
    <row r="651" ht="15.75" customHeight="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  <c r="Z651" s="59"/>
    </row>
    <row r="652" ht="15.75" customHeight="1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  <c r="Z652" s="59"/>
    </row>
    <row r="653" ht="15.75" customHeight="1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  <c r="Z653" s="59"/>
    </row>
    <row r="654" ht="15.75" customHeight="1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  <c r="Z654" s="59"/>
    </row>
    <row r="655" ht="15.75" customHeight="1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  <c r="Z655" s="59"/>
    </row>
    <row r="656" ht="15.75" customHeight="1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  <c r="Z656" s="59"/>
    </row>
    <row r="657" ht="15.75" customHeight="1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  <c r="Z657" s="59"/>
    </row>
    <row r="658" ht="15.75" customHeight="1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  <c r="Z658" s="59"/>
    </row>
    <row r="659" ht="15.75" customHeight="1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  <c r="Z659" s="59"/>
    </row>
    <row r="660" ht="15.75" customHeight="1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  <c r="Z660" s="59"/>
    </row>
    <row r="661" ht="15.75" customHeight="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  <c r="Z661" s="59"/>
    </row>
    <row r="662" ht="15.75" customHeight="1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  <c r="Z662" s="59"/>
    </row>
    <row r="663" ht="15.75" customHeight="1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  <c r="Z663" s="59"/>
    </row>
    <row r="664" ht="15.75" customHeight="1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  <c r="Z664" s="59"/>
    </row>
    <row r="665" ht="15.75" customHeight="1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  <c r="Z665" s="59"/>
    </row>
    <row r="666" ht="15.75" customHeight="1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  <c r="Z666" s="59"/>
    </row>
    <row r="667" ht="15.75" customHeight="1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  <c r="Z667" s="59"/>
    </row>
    <row r="668" ht="15.75" customHeight="1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  <c r="Z668" s="59"/>
    </row>
    <row r="669" ht="15.75" customHeight="1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  <c r="Z669" s="59"/>
    </row>
    <row r="670" ht="15.75" customHeight="1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  <c r="Z670" s="59"/>
    </row>
    <row r="671" ht="15.75" customHeight="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  <c r="Z671" s="59"/>
    </row>
    <row r="672" ht="15.75" customHeight="1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  <c r="Z672" s="59"/>
    </row>
    <row r="673" ht="15.75" customHeight="1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  <c r="Z673" s="59"/>
    </row>
    <row r="674" ht="15.75" customHeight="1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  <c r="Z674" s="59"/>
    </row>
    <row r="675" ht="15.75" customHeight="1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  <c r="Z675" s="59"/>
    </row>
    <row r="676" ht="15.75" customHeight="1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  <c r="Z676" s="59"/>
    </row>
    <row r="677" ht="15.75" customHeight="1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  <c r="Z677" s="59"/>
    </row>
    <row r="678" ht="15.75" customHeight="1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  <c r="Z678" s="59"/>
    </row>
    <row r="679" ht="15.75" customHeight="1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  <c r="Z679" s="59"/>
    </row>
    <row r="680" ht="15.75" customHeight="1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  <c r="Z680" s="59"/>
    </row>
    <row r="681" ht="15.75" customHeight="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  <c r="Z681" s="59"/>
    </row>
    <row r="682" ht="15.75" customHeight="1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  <c r="Z682" s="59"/>
    </row>
    <row r="683" ht="15.75" customHeight="1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  <c r="Z683" s="59"/>
    </row>
    <row r="684" ht="15.75" customHeight="1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  <c r="Z684" s="59"/>
    </row>
    <row r="685" ht="15.75" customHeight="1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  <c r="Z685" s="59"/>
    </row>
    <row r="686" ht="15.75" customHeight="1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  <c r="Z686" s="59"/>
    </row>
    <row r="687" ht="15.75" customHeight="1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  <c r="Z687" s="59"/>
    </row>
    <row r="688" ht="15.75" customHeight="1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  <c r="Z688" s="59"/>
    </row>
    <row r="689" ht="15.75" customHeight="1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  <c r="Z689" s="59"/>
    </row>
    <row r="690" ht="15.75" customHeight="1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  <c r="Z690" s="59"/>
    </row>
    <row r="691" ht="15.75" customHeight="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  <c r="Z691" s="59"/>
    </row>
    <row r="692" ht="15.75" customHeight="1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  <c r="Z692" s="59"/>
    </row>
    <row r="693" ht="15.75" customHeight="1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  <c r="Z693" s="59"/>
    </row>
    <row r="694" ht="15.75" customHeight="1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  <c r="Z694" s="59"/>
    </row>
    <row r="695" ht="15.75" customHeight="1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  <c r="Z695" s="59"/>
    </row>
    <row r="696" ht="15.75" customHeight="1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  <c r="Z696" s="59"/>
    </row>
    <row r="697" ht="15.75" customHeight="1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  <c r="Z697" s="59"/>
    </row>
    <row r="698" ht="15.75" customHeight="1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  <c r="Z698" s="59"/>
    </row>
    <row r="699" ht="15.75" customHeight="1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  <c r="Z699" s="59"/>
    </row>
    <row r="700" ht="15.75" customHeight="1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  <c r="Z700" s="59"/>
    </row>
    <row r="701" ht="15.75" customHeight="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  <c r="Z701" s="59"/>
    </row>
    <row r="702" ht="15.75" customHeight="1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  <c r="Z702" s="59"/>
    </row>
    <row r="703" ht="15.75" customHeight="1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  <c r="Z703" s="59"/>
    </row>
    <row r="704" ht="15.75" customHeight="1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  <c r="Z704" s="59"/>
    </row>
    <row r="705" ht="15.75" customHeight="1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  <c r="Z705" s="59"/>
    </row>
    <row r="706" ht="15.75" customHeight="1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  <c r="Z706" s="59"/>
    </row>
    <row r="707" ht="15.75" customHeight="1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  <c r="Z707" s="59"/>
    </row>
    <row r="708" ht="15.75" customHeight="1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  <c r="Z708" s="59"/>
    </row>
    <row r="709" ht="15.75" customHeight="1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  <c r="Z709" s="59"/>
    </row>
    <row r="710" ht="15.75" customHeight="1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  <c r="Z710" s="59"/>
    </row>
    <row r="711" ht="15.75" customHeight="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  <c r="Z711" s="59"/>
    </row>
    <row r="712" ht="15.75" customHeight="1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  <c r="Z712" s="59"/>
    </row>
    <row r="713" ht="15.75" customHeight="1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  <c r="Z713" s="59"/>
    </row>
    <row r="714" ht="15.75" customHeight="1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  <c r="Z714" s="59"/>
    </row>
    <row r="715" ht="15.75" customHeight="1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  <c r="Z715" s="59"/>
    </row>
    <row r="716" ht="15.75" customHeight="1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  <c r="Z716" s="59"/>
    </row>
    <row r="717" ht="15.75" customHeight="1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  <c r="Z717" s="59"/>
    </row>
    <row r="718" ht="15.75" customHeight="1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  <c r="Z718" s="59"/>
    </row>
    <row r="719" ht="15.75" customHeight="1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  <c r="Z719" s="59"/>
    </row>
    <row r="720" ht="15.75" customHeight="1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  <c r="Z720" s="59"/>
    </row>
    <row r="721" ht="15.75" customHeight="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  <c r="Z721" s="59"/>
    </row>
    <row r="722" ht="15.75" customHeight="1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  <c r="Z722" s="59"/>
    </row>
    <row r="723" ht="15.75" customHeight="1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  <c r="Z723" s="59"/>
    </row>
    <row r="724" ht="15.75" customHeight="1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  <c r="Z724" s="59"/>
    </row>
    <row r="725" ht="15.75" customHeight="1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  <c r="Z725" s="59"/>
    </row>
    <row r="726" ht="15.75" customHeight="1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  <c r="Z726" s="59"/>
    </row>
    <row r="727" ht="15.75" customHeight="1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  <c r="Z727" s="59"/>
    </row>
    <row r="728" ht="15.75" customHeight="1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  <c r="Z728" s="59"/>
    </row>
    <row r="729" ht="15.75" customHeight="1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  <c r="Z729" s="59"/>
    </row>
    <row r="730" ht="15.75" customHeight="1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  <c r="Z730" s="59"/>
    </row>
    <row r="731" ht="15.75" customHeight="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  <c r="Z731" s="59"/>
    </row>
    <row r="732" ht="15.75" customHeight="1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  <c r="Z732" s="59"/>
    </row>
    <row r="733" ht="15.75" customHeight="1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  <c r="Z733" s="59"/>
    </row>
    <row r="734" ht="15.75" customHeight="1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  <c r="Z734" s="59"/>
    </row>
    <row r="735" ht="15.75" customHeight="1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  <c r="Z735" s="59"/>
    </row>
    <row r="736" ht="15.75" customHeight="1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  <c r="Z736" s="59"/>
    </row>
    <row r="737" ht="15.75" customHeight="1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  <c r="Z737" s="59"/>
    </row>
    <row r="738" ht="15.75" customHeight="1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  <c r="Z738" s="59"/>
    </row>
    <row r="739" ht="15.75" customHeight="1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  <c r="Z739" s="59"/>
    </row>
    <row r="740" ht="15.75" customHeight="1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  <c r="Z740" s="59"/>
    </row>
    <row r="741" ht="15.75" customHeight="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  <c r="Z741" s="59"/>
    </row>
    <row r="742" ht="15.75" customHeight="1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  <c r="Z742" s="59"/>
    </row>
    <row r="743" ht="15.75" customHeight="1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  <c r="Z743" s="59"/>
    </row>
    <row r="744" ht="15.75" customHeight="1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  <c r="Z744" s="59"/>
    </row>
    <row r="745" ht="15.75" customHeight="1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  <c r="Z745" s="59"/>
    </row>
    <row r="746" ht="15.75" customHeight="1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  <c r="Z746" s="59"/>
    </row>
    <row r="747" ht="15.75" customHeight="1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  <c r="Z747" s="59"/>
    </row>
    <row r="748" ht="15.75" customHeight="1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  <c r="Z748" s="59"/>
    </row>
    <row r="749" ht="15.75" customHeight="1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  <c r="Z749" s="59"/>
    </row>
    <row r="750" ht="15.75" customHeight="1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  <c r="Z750" s="59"/>
    </row>
    <row r="751" ht="15.75" customHeight="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  <c r="Z751" s="59"/>
    </row>
    <row r="752" ht="15.75" customHeight="1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  <c r="Z752" s="59"/>
    </row>
    <row r="753" ht="15.75" customHeight="1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  <c r="Z753" s="59"/>
    </row>
    <row r="754" ht="15.75" customHeight="1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  <c r="Z754" s="59"/>
    </row>
    <row r="755" ht="15.75" customHeight="1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  <c r="Z755" s="59"/>
    </row>
    <row r="756" ht="15.75" customHeight="1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  <c r="Z756" s="59"/>
    </row>
    <row r="757" ht="15.75" customHeight="1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  <c r="Z757" s="59"/>
    </row>
    <row r="758" ht="15.75" customHeight="1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  <c r="Z758" s="59"/>
    </row>
    <row r="759" ht="15.75" customHeight="1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  <c r="Z759" s="59"/>
    </row>
    <row r="760" ht="15.75" customHeight="1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  <c r="Z760" s="59"/>
    </row>
    <row r="761" ht="15.75" customHeight="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  <c r="Z761" s="59"/>
    </row>
    <row r="762" ht="15.75" customHeight="1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  <c r="Z762" s="59"/>
    </row>
    <row r="763" ht="15.75" customHeight="1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  <c r="Z763" s="59"/>
    </row>
    <row r="764" ht="15.75" customHeight="1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  <c r="Z764" s="59"/>
    </row>
    <row r="765" ht="15.75" customHeight="1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  <c r="Z765" s="59"/>
    </row>
    <row r="766" ht="15.75" customHeight="1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  <c r="Z766" s="59"/>
    </row>
    <row r="767" ht="15.75" customHeight="1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  <c r="Z767" s="59"/>
    </row>
    <row r="768" ht="15.75" customHeight="1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  <c r="Z768" s="59"/>
    </row>
    <row r="769" ht="15.75" customHeight="1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  <c r="Z769" s="59"/>
    </row>
    <row r="770" ht="15.75" customHeight="1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  <c r="Z770" s="59"/>
    </row>
    <row r="771" ht="15.75" customHeight="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  <c r="Z771" s="59"/>
    </row>
    <row r="772" ht="15.75" customHeight="1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  <c r="Z772" s="59"/>
    </row>
    <row r="773" ht="15.75" customHeight="1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  <c r="Z773" s="59"/>
    </row>
    <row r="774" ht="15.75" customHeight="1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  <c r="Z774" s="59"/>
    </row>
    <row r="775" ht="15.75" customHeight="1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  <c r="Z775" s="59"/>
    </row>
    <row r="776" ht="15.75" customHeight="1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  <c r="Z776" s="59"/>
    </row>
    <row r="777" ht="15.75" customHeight="1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  <c r="Z777" s="59"/>
    </row>
    <row r="778" ht="15.75" customHeight="1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  <c r="Z778" s="59"/>
    </row>
    <row r="779" ht="15.75" customHeight="1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  <c r="Z779" s="59"/>
    </row>
    <row r="780" ht="15.75" customHeight="1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  <c r="Z780" s="59"/>
    </row>
    <row r="781" ht="15.75" customHeight="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  <c r="Z781" s="59"/>
    </row>
    <row r="782" ht="15.75" customHeight="1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  <c r="Z782" s="59"/>
    </row>
    <row r="783" ht="15.75" customHeight="1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  <c r="Z783" s="59"/>
    </row>
    <row r="784" ht="15.75" customHeight="1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  <c r="Z784" s="59"/>
    </row>
    <row r="785" ht="15.75" customHeight="1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  <c r="Z785" s="59"/>
    </row>
    <row r="786" ht="15.75" customHeight="1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  <c r="Z786" s="59"/>
    </row>
    <row r="787" ht="15.75" customHeight="1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  <c r="Z787" s="59"/>
    </row>
    <row r="788" ht="15.75" customHeight="1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  <c r="Z788" s="59"/>
    </row>
    <row r="789" ht="15.75" customHeight="1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  <c r="Z789" s="59"/>
    </row>
    <row r="790" ht="15.75" customHeight="1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  <c r="Z790" s="59"/>
    </row>
    <row r="791" ht="15.75" customHeight="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  <c r="Z791" s="59"/>
    </row>
    <row r="792" ht="15.75" customHeight="1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  <c r="Z792" s="59"/>
    </row>
    <row r="793" ht="15.75" customHeight="1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  <c r="Z793" s="59"/>
    </row>
    <row r="794" ht="15.75" customHeight="1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  <c r="Z794" s="59"/>
    </row>
    <row r="795" ht="15.75" customHeight="1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  <c r="Z795" s="59"/>
    </row>
    <row r="796" ht="15.75" customHeight="1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  <c r="Z796" s="59"/>
    </row>
    <row r="797" ht="15.75" customHeight="1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  <c r="Z797" s="59"/>
    </row>
    <row r="798" ht="15.75" customHeight="1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  <c r="Z798" s="59"/>
    </row>
    <row r="799" ht="15.75" customHeight="1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  <c r="Z799" s="59"/>
    </row>
    <row r="800" ht="15.75" customHeight="1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  <c r="Z800" s="59"/>
    </row>
    <row r="801" ht="15.75" customHeight="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  <c r="Z801" s="59"/>
    </row>
    <row r="802" ht="15.75" customHeight="1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  <c r="Z802" s="59"/>
    </row>
    <row r="803" ht="15.75" customHeight="1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  <c r="Z803" s="59"/>
    </row>
    <row r="804" ht="15.75" customHeight="1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  <c r="Z804" s="59"/>
    </row>
    <row r="805" ht="15.75" customHeight="1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  <c r="Z805" s="59"/>
    </row>
    <row r="806" ht="15.75" customHeight="1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  <c r="Z806" s="59"/>
    </row>
    <row r="807" ht="15.75" customHeight="1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  <c r="Z807" s="59"/>
    </row>
    <row r="808" ht="15.75" customHeight="1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  <c r="Z808" s="59"/>
    </row>
    <row r="809" ht="15.75" customHeight="1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  <c r="Z809" s="59"/>
    </row>
    <row r="810" ht="15.75" customHeight="1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  <c r="Z810" s="59"/>
    </row>
    <row r="811" ht="15.75" customHeight="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  <c r="Z811" s="59"/>
    </row>
    <row r="812" ht="15.75" customHeight="1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  <c r="Z812" s="59"/>
    </row>
    <row r="813" ht="15.75" customHeight="1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  <c r="Z813" s="59"/>
    </row>
    <row r="814" ht="15.75" customHeight="1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  <c r="Z814" s="59"/>
    </row>
    <row r="815" ht="15.75" customHeight="1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  <c r="Z815" s="59"/>
    </row>
    <row r="816" ht="15.75" customHeight="1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  <c r="Z816" s="59"/>
    </row>
    <row r="817" ht="15.75" customHeight="1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  <c r="Z817" s="59"/>
    </row>
    <row r="818" ht="15.75" customHeight="1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  <c r="Z818" s="59"/>
    </row>
    <row r="819" ht="15.75" customHeight="1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  <c r="Z819" s="59"/>
    </row>
    <row r="820" ht="15.75" customHeight="1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  <c r="Z820" s="59"/>
    </row>
    <row r="821" ht="15.75" customHeight="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  <c r="Z821" s="59"/>
    </row>
    <row r="822" ht="15.75" customHeight="1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  <c r="Z822" s="59"/>
    </row>
    <row r="823" ht="15.75" customHeight="1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  <c r="Z823" s="59"/>
    </row>
    <row r="824" ht="15.75" customHeight="1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  <c r="Z824" s="59"/>
    </row>
    <row r="825" ht="15.75" customHeight="1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  <c r="Z825" s="59"/>
    </row>
    <row r="826" ht="15.75" customHeight="1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  <c r="Z826" s="59"/>
    </row>
    <row r="827" ht="15.75" customHeight="1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  <c r="Z827" s="59"/>
    </row>
    <row r="828" ht="15.75" customHeight="1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  <c r="Z828" s="59"/>
    </row>
    <row r="829" ht="15.75" customHeight="1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  <c r="Z829" s="59"/>
    </row>
    <row r="830" ht="15.75" customHeight="1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  <c r="Z830" s="59"/>
    </row>
    <row r="831" ht="15.75" customHeight="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  <c r="Z831" s="59"/>
    </row>
    <row r="832" ht="15.75" customHeight="1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  <c r="Z832" s="59"/>
    </row>
    <row r="833" ht="15.75" customHeight="1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  <c r="Z833" s="59"/>
    </row>
    <row r="834" ht="15.75" customHeight="1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  <c r="Z834" s="59"/>
    </row>
    <row r="835" ht="15.75" customHeight="1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  <c r="Z835" s="59"/>
    </row>
    <row r="836" ht="15.75" customHeight="1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  <c r="Z836" s="59"/>
    </row>
    <row r="837" ht="15.75" customHeight="1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  <c r="Z837" s="59"/>
    </row>
    <row r="838" ht="15.75" customHeight="1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  <c r="Z838" s="59"/>
    </row>
    <row r="839" ht="15.75" customHeight="1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  <c r="Z839" s="59"/>
    </row>
    <row r="840" ht="15.75" customHeight="1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  <c r="Z840" s="59"/>
    </row>
    <row r="841" ht="15.75" customHeight="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  <c r="Z841" s="59"/>
    </row>
    <row r="842" ht="15.75" customHeight="1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  <c r="Z842" s="59"/>
    </row>
    <row r="843" ht="15.75" customHeight="1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  <c r="Z843" s="59"/>
    </row>
    <row r="844" ht="15.75" customHeight="1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  <c r="Z844" s="59"/>
    </row>
    <row r="845" ht="15.75" customHeight="1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  <c r="Z845" s="59"/>
    </row>
    <row r="846" ht="15.75" customHeight="1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  <c r="Z846" s="59"/>
    </row>
    <row r="847" ht="15.75" customHeight="1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  <c r="Z847" s="59"/>
    </row>
    <row r="848" ht="15.75" customHeight="1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  <c r="Z848" s="59"/>
    </row>
    <row r="849" ht="15.75" customHeight="1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  <c r="Z849" s="59"/>
    </row>
    <row r="850" ht="15.75" customHeight="1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  <c r="Z850" s="59"/>
    </row>
    <row r="851" ht="15.75" customHeight="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  <c r="Z851" s="59"/>
    </row>
    <row r="852" ht="15.75" customHeight="1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  <c r="Z852" s="59"/>
    </row>
    <row r="853" ht="15.75" customHeight="1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  <c r="Z853" s="59"/>
    </row>
    <row r="854" ht="15.75" customHeight="1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  <c r="Z854" s="59"/>
    </row>
    <row r="855" ht="15.75" customHeight="1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  <c r="Z855" s="59"/>
    </row>
    <row r="856" ht="15.75" customHeight="1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  <c r="Z856" s="59"/>
    </row>
    <row r="857" ht="15.75" customHeight="1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  <c r="Z857" s="59"/>
    </row>
    <row r="858" ht="15.75" customHeight="1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  <c r="Z858" s="59"/>
    </row>
    <row r="859" ht="15.75" customHeight="1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  <c r="Z859" s="59"/>
    </row>
    <row r="860" ht="15.75" customHeight="1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  <c r="Z860" s="59"/>
    </row>
    <row r="861" ht="15.75" customHeight="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  <c r="Z861" s="59"/>
    </row>
    <row r="862" ht="15.75" customHeight="1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  <c r="Z862" s="59"/>
    </row>
    <row r="863" ht="15.75" customHeight="1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  <c r="Z863" s="59"/>
    </row>
    <row r="864" ht="15.75" customHeight="1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  <c r="Z864" s="59"/>
    </row>
    <row r="865" ht="15.75" customHeight="1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  <c r="Z865" s="59"/>
    </row>
    <row r="866" ht="15.75" customHeight="1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  <c r="Z866" s="59"/>
    </row>
    <row r="867" ht="15.75" customHeight="1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  <c r="Z867" s="59"/>
    </row>
    <row r="868" ht="15.75" customHeight="1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  <c r="Z868" s="59"/>
    </row>
    <row r="869" ht="15.75" customHeight="1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  <c r="Z869" s="59"/>
    </row>
    <row r="870" ht="15.75" customHeight="1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  <c r="Z870" s="59"/>
    </row>
    <row r="871" ht="15.75" customHeight="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  <c r="Z871" s="59"/>
    </row>
    <row r="872" ht="15.75" customHeight="1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  <c r="Z872" s="59"/>
    </row>
    <row r="873" ht="15.75" customHeight="1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  <c r="Z873" s="59"/>
    </row>
    <row r="874" ht="15.75" customHeight="1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  <c r="Z874" s="59"/>
    </row>
    <row r="875" ht="15.75" customHeight="1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  <c r="Z875" s="59"/>
    </row>
    <row r="876" ht="15.75" customHeight="1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  <c r="Z876" s="59"/>
    </row>
    <row r="877" ht="15.75" customHeight="1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  <c r="Z877" s="59"/>
    </row>
    <row r="878" ht="15.75" customHeight="1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  <c r="Z878" s="59"/>
    </row>
    <row r="879" ht="15.75" customHeight="1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  <c r="Z879" s="59"/>
    </row>
    <row r="880" ht="15.75" customHeight="1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  <c r="Z880" s="59"/>
    </row>
    <row r="881" ht="15.75" customHeight="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  <c r="Z881" s="59"/>
    </row>
    <row r="882" ht="15.75" customHeight="1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  <c r="Z882" s="59"/>
    </row>
    <row r="883" ht="15.75" customHeight="1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  <c r="Z883" s="59"/>
    </row>
    <row r="884" ht="15.75" customHeight="1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  <c r="Z884" s="59"/>
    </row>
    <row r="885" ht="15.75" customHeight="1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  <c r="Z885" s="59"/>
    </row>
    <row r="886" ht="15.75" customHeight="1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  <c r="Z886" s="59"/>
    </row>
    <row r="887" ht="15.75" customHeight="1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  <c r="Z887" s="59"/>
    </row>
    <row r="888" ht="15.75" customHeight="1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  <c r="Z888" s="59"/>
    </row>
    <row r="889" ht="15.75" customHeight="1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  <c r="Z889" s="59"/>
    </row>
    <row r="890" ht="15.75" customHeight="1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  <c r="Z890" s="59"/>
    </row>
    <row r="891" ht="15.75" customHeight="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  <c r="Z891" s="59"/>
    </row>
    <row r="892" ht="15.75" customHeight="1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  <c r="Z892" s="59"/>
    </row>
    <row r="893" ht="15.75" customHeight="1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  <c r="Z893" s="59"/>
    </row>
    <row r="894" ht="15.75" customHeight="1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  <c r="Z894" s="59"/>
    </row>
    <row r="895" ht="15.75" customHeight="1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  <c r="Z895" s="59"/>
    </row>
    <row r="896" ht="15.75" customHeight="1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  <c r="Z896" s="59"/>
    </row>
    <row r="897" ht="15.75" customHeight="1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  <c r="Z897" s="59"/>
    </row>
    <row r="898" ht="15.75" customHeight="1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  <c r="Z898" s="59"/>
    </row>
    <row r="899" ht="15.75" customHeight="1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  <c r="Z899" s="59"/>
    </row>
    <row r="900" ht="15.75" customHeight="1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  <c r="Z900" s="59"/>
    </row>
    <row r="901" ht="15.75" customHeight="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  <c r="Z901" s="59"/>
    </row>
    <row r="902" ht="15.75" customHeight="1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  <c r="Z902" s="59"/>
    </row>
    <row r="903" ht="15.75" customHeight="1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  <c r="Z903" s="59"/>
    </row>
    <row r="904" ht="15.75" customHeight="1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  <c r="Z904" s="59"/>
    </row>
    <row r="905" ht="15.75" customHeight="1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  <c r="Z905" s="59"/>
    </row>
    <row r="906" ht="15.75" customHeight="1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  <c r="Z906" s="59"/>
    </row>
    <row r="907" ht="15.75" customHeight="1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  <c r="Z907" s="59"/>
    </row>
    <row r="908" ht="15.75" customHeight="1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  <c r="Z908" s="59"/>
    </row>
    <row r="909" ht="15.75" customHeight="1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  <c r="Z909" s="59"/>
    </row>
    <row r="910" ht="15.75" customHeight="1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  <c r="Z910" s="59"/>
    </row>
    <row r="911" ht="15.75" customHeight="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  <c r="Z911" s="59"/>
    </row>
    <row r="912" ht="15.75" customHeight="1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  <c r="Z912" s="59"/>
    </row>
    <row r="913" ht="15.75" customHeight="1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  <c r="Z913" s="59"/>
    </row>
    <row r="914" ht="15.75" customHeight="1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  <c r="Z914" s="59"/>
    </row>
    <row r="915" ht="15.75" customHeight="1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  <c r="Z915" s="59"/>
    </row>
    <row r="916" ht="15.75" customHeight="1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  <c r="Z916" s="59"/>
    </row>
    <row r="917" ht="15.75" customHeight="1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  <c r="Z917" s="59"/>
    </row>
    <row r="918" ht="15.75" customHeight="1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  <c r="Z918" s="59"/>
    </row>
    <row r="919" ht="15.75" customHeight="1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  <c r="Z919" s="59"/>
    </row>
    <row r="920" ht="15.75" customHeight="1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  <c r="Z920" s="59"/>
    </row>
    <row r="921" ht="15.75" customHeight="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  <c r="Z921" s="59"/>
    </row>
    <row r="922" ht="15.75" customHeight="1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  <c r="Z922" s="59"/>
    </row>
    <row r="923" ht="15.75" customHeight="1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  <c r="Z923" s="59"/>
    </row>
    <row r="924" ht="15.75" customHeight="1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  <c r="Z924" s="59"/>
    </row>
    <row r="925" ht="15.75" customHeight="1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  <c r="Z925" s="59"/>
    </row>
    <row r="926" ht="15.75" customHeight="1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  <c r="Z926" s="59"/>
    </row>
    <row r="927" ht="15.75" customHeight="1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  <c r="Z927" s="59"/>
    </row>
    <row r="928" ht="15.75" customHeight="1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  <c r="Z928" s="59"/>
    </row>
    <row r="929" ht="15.75" customHeight="1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  <c r="Z929" s="59"/>
    </row>
    <row r="930" ht="15.75" customHeight="1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  <c r="Z930" s="59"/>
    </row>
    <row r="931" ht="15.75" customHeight="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  <c r="Z931" s="59"/>
    </row>
    <row r="932" ht="15.75" customHeight="1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  <c r="Z932" s="59"/>
    </row>
    <row r="933" ht="15.75" customHeight="1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  <c r="Z933" s="59"/>
    </row>
    <row r="934" ht="15.75" customHeight="1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  <c r="Z934" s="59"/>
    </row>
    <row r="935" ht="15.75" customHeight="1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  <c r="Z935" s="59"/>
    </row>
    <row r="936" ht="15.75" customHeight="1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  <c r="Z936" s="59"/>
    </row>
    <row r="937" ht="15.75" customHeight="1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  <c r="Z937" s="59"/>
    </row>
    <row r="938" ht="15.75" customHeight="1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  <c r="Z938" s="59"/>
    </row>
    <row r="939" ht="15.75" customHeight="1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  <c r="Z939" s="59"/>
    </row>
    <row r="940" ht="15.75" customHeight="1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  <c r="Z940" s="59"/>
    </row>
    <row r="941" ht="15.75" customHeight="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  <c r="Z941" s="59"/>
    </row>
    <row r="942" ht="15.75" customHeight="1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  <c r="Z942" s="59"/>
    </row>
    <row r="943" ht="15.75" customHeight="1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  <c r="Z943" s="59"/>
    </row>
    <row r="944" ht="15.75" customHeight="1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  <c r="Z944" s="59"/>
    </row>
    <row r="945" ht="15.75" customHeight="1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  <c r="Z945" s="59"/>
    </row>
    <row r="946" ht="15.75" customHeight="1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  <c r="Z946" s="59"/>
    </row>
    <row r="947" ht="15.75" customHeight="1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  <c r="Z947" s="59"/>
    </row>
    <row r="948" ht="15.75" customHeight="1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  <c r="Z948" s="59"/>
    </row>
    <row r="949" ht="15.75" customHeight="1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  <c r="Z949" s="59"/>
    </row>
    <row r="950" ht="15.75" customHeight="1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  <c r="Z950" s="59"/>
    </row>
    <row r="951" ht="15.75" customHeight="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  <c r="Z951" s="59"/>
    </row>
    <row r="952" ht="15.75" customHeight="1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  <c r="Z952" s="59"/>
    </row>
    <row r="953" ht="15.75" customHeight="1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  <c r="Z953" s="59"/>
    </row>
    <row r="954" ht="15.75" customHeight="1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  <c r="Z954" s="59"/>
    </row>
    <row r="955" ht="15.75" customHeight="1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  <c r="Z955" s="59"/>
    </row>
    <row r="956" ht="15.75" customHeight="1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  <c r="Z956" s="59"/>
    </row>
    <row r="957" ht="15.75" customHeight="1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  <c r="Z957" s="59"/>
    </row>
    <row r="958" ht="15.75" customHeight="1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  <c r="Z958" s="59"/>
    </row>
    <row r="959" ht="15.75" customHeight="1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  <c r="Z959" s="59"/>
    </row>
    <row r="960" ht="15.75" customHeight="1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  <c r="Z960" s="59"/>
    </row>
    <row r="961" ht="15.75" customHeight="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  <c r="Z961" s="59"/>
    </row>
    <row r="962" ht="15.75" customHeight="1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  <c r="Z962" s="59"/>
    </row>
    <row r="963" ht="15.75" customHeight="1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  <c r="Z963" s="59"/>
    </row>
    <row r="964" ht="15.75" customHeight="1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  <c r="Z964" s="59"/>
    </row>
    <row r="965" ht="15.75" customHeight="1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  <c r="Z965" s="59"/>
    </row>
    <row r="966" ht="15.75" customHeight="1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  <c r="Z966" s="59"/>
    </row>
    <row r="967" ht="15.75" customHeight="1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  <c r="Z967" s="59"/>
    </row>
    <row r="968" ht="15.75" customHeight="1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  <c r="Z968" s="59"/>
    </row>
    <row r="969" ht="15.75" customHeight="1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  <c r="Z969" s="59"/>
    </row>
    <row r="970" ht="15.75" customHeight="1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  <c r="Z970" s="59"/>
    </row>
    <row r="971" ht="15.75" customHeight="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  <c r="Z971" s="59"/>
    </row>
    <row r="972" ht="15.75" customHeight="1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  <c r="Z972" s="59"/>
    </row>
    <row r="973" ht="15.75" customHeight="1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  <c r="Z973" s="59"/>
    </row>
    <row r="974" ht="15.75" customHeight="1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  <c r="Z974" s="59"/>
    </row>
    <row r="975" ht="15.75" customHeight="1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  <c r="Z975" s="59"/>
    </row>
    <row r="976" ht="15.75" customHeight="1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  <c r="Z976" s="59"/>
    </row>
    <row r="977" ht="15.75" customHeight="1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  <c r="Z977" s="59"/>
    </row>
    <row r="978" ht="15.75" customHeight="1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  <c r="Z978" s="59"/>
    </row>
    <row r="979" ht="15.75" customHeight="1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  <c r="Z979" s="59"/>
    </row>
    <row r="980" ht="15.75" customHeight="1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  <c r="Z980" s="59"/>
    </row>
    <row r="981" ht="15.75" customHeight="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  <c r="Z981" s="59"/>
    </row>
    <row r="982" ht="15.75" customHeight="1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  <c r="Z982" s="59"/>
    </row>
    <row r="983" ht="15.75" customHeight="1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  <c r="Z983" s="59"/>
    </row>
    <row r="984" ht="15.75" customHeight="1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  <c r="Z984" s="59"/>
    </row>
    <row r="985" ht="15.75" customHeight="1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  <c r="Z985" s="59"/>
    </row>
    <row r="986" ht="15.75" customHeight="1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  <c r="Z986" s="59"/>
    </row>
    <row r="987" ht="15.75" customHeight="1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  <c r="Z987" s="59"/>
    </row>
    <row r="988" ht="15.75" customHeight="1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  <c r="Z988" s="59"/>
    </row>
    <row r="989" ht="15.75" customHeight="1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  <c r="Z989" s="59"/>
    </row>
    <row r="990" ht="15.75" customHeight="1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  <c r="Z990" s="59"/>
    </row>
    <row r="991" ht="15.75" customHeight="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  <c r="Z991" s="59"/>
    </row>
    <row r="992" ht="15.75" customHeight="1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  <c r="Z992" s="59"/>
    </row>
    <row r="993" ht="15.75" customHeight="1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  <c r="Z993" s="59"/>
    </row>
    <row r="994" ht="15.75" customHeight="1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  <c r="Z994" s="59"/>
    </row>
    <row r="995" ht="15.75" customHeight="1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  <c r="Z995" s="59"/>
    </row>
    <row r="996" ht="15.75" customHeight="1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  <c r="Z996" s="59"/>
    </row>
    <row r="997" ht="15.75" customHeight="1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  <c r="Z997" s="59"/>
    </row>
    <row r="998" ht="15.75" customHeight="1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  <c r="Z998" s="59"/>
    </row>
    <row r="999" ht="15.75" customHeight="1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  <c r="Z999" s="59"/>
    </row>
    <row r="1000" ht="15.75" customHeight="1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  <c r="Z1000" s="59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