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cqLIBR+qMY6XyUtABIJ82O6UVbmX7lmCPseTHJsX7Ow="/>
    </ext>
  </extLst>
</workbook>
</file>

<file path=xl/sharedStrings.xml><?xml version="1.0" encoding="utf-8"?>
<sst xmlns="http://schemas.openxmlformats.org/spreadsheetml/2006/main" count="220" uniqueCount="110">
  <si>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</si>
  <si>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</si>
  <si>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</si>
  <si>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</si>
  <si>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</si>
  <si>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</si>
  <si>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</si>
  <si>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</si>
  <si>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</si>
  <si>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</si>
  <si>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</si>
  <si>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</si>
  <si>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</si>
  <si>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</si>
  <si>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 xml:space="preserve">Tìm game </t>
  </si>
  <si>
    <t>Y</t>
  </si>
  <si>
    <t>TC2</t>
  </si>
  <si>
    <t>Chọn avatar</t>
  </si>
  <si>
    <t>TC3</t>
  </si>
  <si>
    <t>Kiểm tra audio 1</t>
  </si>
  <si>
    <t>TC4</t>
  </si>
  <si>
    <t>Kiểm tra text 1</t>
  </si>
  <si>
    <t>TC5</t>
  </si>
  <si>
    <t>Kiểm tra ảnh 1</t>
  </si>
  <si>
    <t>TC6</t>
  </si>
  <si>
    <t>Ghi âm lần 1</t>
  </si>
  <si>
    <t>TC7</t>
  </si>
  <si>
    <t>Kiểm tra audio 2</t>
  </si>
  <si>
    <t>TC8</t>
  </si>
  <si>
    <t>Kiểm tra text 2</t>
  </si>
  <si>
    <t>TC9</t>
  </si>
  <si>
    <t>Kiểm tra audio 3</t>
  </si>
  <si>
    <t>TC10</t>
  </si>
  <si>
    <t>Kiểm tra ảnh 3</t>
  </si>
  <si>
    <t>TC11</t>
  </si>
  <si>
    <t>Kiểm tra text 3</t>
  </si>
  <si>
    <t>TC12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</si>
  <si>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</si>
  <si>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</si>
  <si>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</si>
  <si>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</si>
  <si>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</si>
  <si>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</si>
  <si>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</si>
  <si>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</si>
  <si>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</si>
  <si>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</si>
  <si>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</si>
  <si>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</si>
  <si>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</si>
  <si>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</si>
  <si>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</si>
  <si>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</si>
  <si>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</si>
  <si>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</si>
  <si>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</si>
  <si>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</si>
  <si>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</si>
  <si>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Chờ audio Say xuất hiện</t>
  </si>
  <si>
    <t>waitForObjectContain</t>
  </si>
  <si>
    <t>FxSource,AudioSource,clip,Say ___female (UnityEngine.AudioClip)</t>
  </si>
  <si>
    <t>TS3</t>
  </si>
  <si>
    <t>sleep</t>
  </si>
  <si>
    <t>1</t>
  </si>
  <si>
    <t>TS4</t>
  </si>
  <si>
    <t>Kiểm tra audio từ 1</t>
  </si>
  <si>
    <t>getAudioSource</t>
  </si>
  <si>
    <t>FxSource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</si>
  <si>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</si>
  <si>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</si>
  <si>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</si>
  <si>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</si>
  <si>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</si>
  <si>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</si>
  <si>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</si>
  <si>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</si>
  <si>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TS5</t>
  </si>
  <si>
    <t>Kiểm tra audio đối thủ đọc</t>
  </si>
  <si>
    <t>ItemPlay- Bot//LoadingSkeleton,20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</si>
  <si>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</si>
  <si>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</si>
  <si>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</si>
  <si>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</si>
  <si>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</si>
  <si>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</si>
  <si>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ItemPlay- Bot//Score,Text,text,0</t>
  </si>
  <si>
    <t>Kiểm tra audio từ 2</t>
  </si>
  <si>
    <t>$.act[?(@.game_name=="BE.PS04SpeakingCompetition(Clone)")].turn[1].word[?(@.type=='question')].audio[*].file_path</t>
  </si>
  <si>
    <t>TS8</t>
  </si>
  <si>
    <t xml:space="preserve">Kiểm tra audio máy đọc 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</si>
  <si>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</si>
  <si>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</si>
  <si>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</si>
  <si>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</si>
  <si>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</si>
  <si>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</si>
  <si>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</si>
  <si>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Kiểm tra audio từ 3</t>
  </si>
  <si>
    <t>$.act[?(@.game_name=="BE.PS04SpeakingCompetition(Clone)")].turn[2].word[?(@.type=='question')].audio[*].file_path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</si>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</sst>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sz val="12.0"/>
      <color rgb="FF000000"/>
      <name val="Times New Roman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6" fontId="5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7" fontId="6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6" fontId="8" numFmtId="0" xfId="0" applyAlignment="1" applyFont="1">
      <alignment shrinkToFit="0" vertical="center" wrapText="1"/>
    </xf>
    <xf quotePrefix="1" borderId="0" fillId="0" fontId="4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4" numFmtId="0" xfId="0" applyAlignment="1" applyFont="1">
      <alignment readingOrder="0" vertical="center"/>
    </xf>
    <xf borderId="0" fillId="6" fontId="4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4" numFmtId="49" xfId="0" applyAlignment="1" applyFont="1" applyNumberForma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9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10" numFmtId="0" xfId="0" applyAlignment="1" applyBorder="1" applyFill="1" applyFont="1">
      <alignment shrinkToFit="0" wrapText="1"/>
    </xf>
    <xf borderId="1" fillId="8" fontId="10" numFmtId="49" xfId="0" applyAlignment="1" applyBorder="1" applyFont="1" applyNumberFormat="1">
      <alignment horizontal="left" shrinkToFit="0" wrapText="1"/>
    </xf>
    <xf borderId="1" fillId="8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7" t="s">
        <v>15</v>
      </c>
      <c r="D2" s="8"/>
      <c r="E2" s="8"/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6" t="s">
        <v>16</v>
      </c>
      <c r="B3" s="11" t="s">
        <v>17</v>
      </c>
      <c r="C3" s="7" t="s">
        <v>15</v>
      </c>
      <c r="D3" s="8"/>
      <c r="E3" s="8"/>
      <c r="F3" s="6"/>
      <c r="G3" s="6"/>
      <c r="H3" s="6"/>
      <c r="I3" s="12"/>
      <c r="J3" s="12"/>
      <c r="K3" s="12"/>
      <c r="L3" s="1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12"/>
      <c r="J4" s="12"/>
      <c r="K4" s="12"/>
      <c r="L4" s="1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20</v>
      </c>
      <c r="B5" s="7" t="s">
        <v>21</v>
      </c>
      <c r="C5" s="7" t="s">
        <v>15</v>
      </c>
      <c r="D5" s="8"/>
      <c r="E5" s="8"/>
      <c r="F5" s="6"/>
      <c r="G5" s="6"/>
      <c r="H5" s="6"/>
      <c r="I5" s="12"/>
      <c r="J5" s="12"/>
      <c r="K5" s="12"/>
      <c r="L5" s="1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6"/>
      <c r="G6" s="6"/>
      <c r="H6" s="6"/>
      <c r="I6" s="12"/>
      <c r="J6" s="12"/>
      <c r="K6" s="12"/>
      <c r="L6" s="1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6"/>
      <c r="G7" s="6"/>
      <c r="H7" s="6"/>
      <c r="I7" s="12"/>
      <c r="J7" s="12"/>
      <c r="K7" s="12"/>
      <c r="L7" s="1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6"/>
      <c r="G8" s="6"/>
      <c r="H8" s="6"/>
      <c r="I8" s="12"/>
      <c r="J8" s="12"/>
      <c r="K8" s="12"/>
      <c r="L8" s="1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7" t="s">
        <v>28</v>
      </c>
      <c r="B9" s="7" t="s">
        <v>29</v>
      </c>
      <c r="C9" s="7" t="s">
        <v>15</v>
      </c>
      <c r="D9" s="8"/>
      <c r="E9" s="8"/>
      <c r="F9" s="6"/>
      <c r="G9" s="6"/>
      <c r="H9" s="6"/>
      <c r="I9" s="12"/>
      <c r="J9" s="12"/>
      <c r="K9" s="12"/>
      <c r="L9" s="1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7" t="s">
        <v>30</v>
      </c>
      <c r="B10" s="7" t="s">
        <v>31</v>
      </c>
      <c r="C10" s="7" t="s">
        <v>15</v>
      </c>
      <c r="D10" s="8"/>
      <c r="E10" s="8"/>
      <c r="F10" s="6"/>
      <c r="G10" s="6"/>
      <c r="H10" s="6"/>
      <c r="I10" s="12"/>
      <c r="J10" s="12"/>
      <c r="K10" s="12"/>
      <c r="L10" s="1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6"/>
      <c r="G11" s="6"/>
      <c r="H11" s="6"/>
      <c r="I11" s="12"/>
      <c r="J11" s="12"/>
      <c r="K11" s="12"/>
      <c r="L11" s="1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6"/>
      <c r="G12" s="6"/>
      <c r="H12" s="6"/>
      <c r="I12" s="12"/>
      <c r="J12" s="12"/>
      <c r="K12" s="12"/>
      <c r="L12" s="1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6"/>
      <c r="G13" s="6"/>
      <c r="H13" s="6"/>
      <c r="I13" s="12"/>
      <c r="J13" s="12"/>
      <c r="K13" s="12"/>
      <c r="L13" s="1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38</v>
      </c>
      <c r="C1" s="13" t="s">
        <v>1</v>
      </c>
      <c r="D1" s="14" t="s">
        <v>39</v>
      </c>
      <c r="E1" s="15" t="s">
        <v>40</v>
      </c>
      <c r="F1" s="13" t="s">
        <v>41</v>
      </c>
      <c r="G1" s="16" t="s">
        <v>42</v>
      </c>
      <c r="H1" s="13" t="s">
        <v>43</v>
      </c>
      <c r="I1" s="13" t="s">
        <v>44</v>
      </c>
      <c r="J1" s="14" t="s">
        <v>45</v>
      </c>
      <c r="K1" s="14" t="s">
        <v>6</v>
      </c>
      <c r="L1" s="13" t="s">
        <v>46</v>
      </c>
      <c r="M1" s="13" t="s">
        <v>4</v>
      </c>
      <c r="N1" s="13" t="s">
        <v>47</v>
      </c>
    </row>
    <row r="2" ht="15.75" customHeight="1">
      <c r="A2" s="17" t="str">
        <f>TestCase!A3</f>
        <v>TC2</v>
      </c>
      <c r="B2" s="17" t="s">
        <v>48</v>
      </c>
      <c r="C2" s="18" t="s">
        <v>49</v>
      </c>
      <c r="D2" s="17" t="s">
        <v>50</v>
      </c>
      <c r="E2" s="19" t="s">
        <v>51</v>
      </c>
      <c r="F2" s="20"/>
      <c r="G2" s="21" t="s">
        <v>15</v>
      </c>
      <c r="H2" s="20"/>
      <c r="I2" s="22"/>
      <c r="J2" s="23"/>
      <c r="K2" s="24"/>
      <c r="L2" s="23"/>
      <c r="M2" s="25"/>
      <c r="N2" s="23"/>
    </row>
    <row r="3" ht="15.75" customHeight="1">
      <c r="A3" s="17" t="str">
        <f>TestCase!A3</f>
        <v>TC2</v>
      </c>
      <c r="B3" s="17" t="s">
        <v>52</v>
      </c>
      <c r="C3" s="18" t="s">
        <v>53</v>
      </c>
      <c r="D3" s="17" t="s">
        <v>54</v>
      </c>
      <c r="E3" s="26" t="s">
        <v>55</v>
      </c>
      <c r="F3" s="20"/>
      <c r="G3" s="21" t="s">
        <v>15</v>
      </c>
      <c r="H3" s="20"/>
      <c r="I3" s="22"/>
      <c r="J3" s="23"/>
      <c r="K3" s="24"/>
      <c r="L3" s="23"/>
      <c r="M3" s="25"/>
      <c r="N3" s="23"/>
    </row>
    <row r="4" ht="15.75" customHeight="1">
      <c r="A4" s="17" t="str">
        <f>TestCase!A4</f>
        <v>TC3</v>
      </c>
      <c r="B4" s="17" t="s">
        <v>48</v>
      </c>
      <c r="C4" s="18" t="s">
        <v>56</v>
      </c>
      <c r="D4" s="27" t="s">
        <v>50</v>
      </c>
      <c r="E4" s="19" t="s">
        <v>57</v>
      </c>
      <c r="F4" s="20"/>
      <c r="G4" s="21" t="s">
        <v>15</v>
      </c>
      <c r="H4" s="27"/>
      <c r="I4" s="19"/>
      <c r="J4" s="23"/>
      <c r="K4" s="24"/>
      <c r="L4" s="23"/>
      <c r="M4" s="25"/>
      <c r="N4" s="23"/>
    </row>
    <row r="5" ht="31.5" customHeight="1">
      <c r="A5" s="17" t="str">
        <f>TestCase!A4</f>
        <v>TC3</v>
      </c>
      <c r="B5" s="17" t="s">
        <v>52</v>
      </c>
      <c r="C5" s="18" t="s">
        <v>58</v>
      </c>
      <c r="D5" s="27" t="s">
        <v>59</v>
      </c>
      <c r="E5" s="19" t="s">
        <v>60</v>
      </c>
      <c r="F5" s="20"/>
      <c r="G5" s="28" t="s">
        <v>15</v>
      </c>
      <c r="H5" s="27"/>
      <c r="I5" s="22"/>
      <c r="J5" s="20"/>
      <c r="K5" s="29"/>
      <c r="L5" s="20"/>
      <c r="M5" s="20"/>
      <c r="N5" s="20"/>
    </row>
    <row r="6" ht="15.75" customHeight="1">
      <c r="A6" s="17" t="str">
        <f>TestCase!A4</f>
        <v>TC3</v>
      </c>
      <c r="B6" s="17" t="s">
        <v>61</v>
      </c>
      <c r="C6" s="18" t="s">
        <v>62</v>
      </c>
      <c r="D6" s="27" t="s">
        <v>62</v>
      </c>
      <c r="E6" s="30" t="s">
        <v>63</v>
      </c>
      <c r="F6" s="20"/>
      <c r="G6" s="21" t="s">
        <v>15</v>
      </c>
      <c r="H6" s="20"/>
      <c r="I6" s="22"/>
      <c r="J6" s="20"/>
      <c r="K6" s="31"/>
      <c r="L6" s="20"/>
      <c r="M6" s="20"/>
      <c r="N6" s="20"/>
    </row>
    <row r="7" ht="45.75" customHeight="1">
      <c r="A7" s="17" t="str">
        <f>TestCase!A4</f>
        <v>TC3</v>
      </c>
      <c r="B7" s="17" t="s">
        <v>64</v>
      </c>
      <c r="C7" s="32" t="s">
        <v>65</v>
      </c>
      <c r="D7" s="33"/>
      <c r="E7" s="22"/>
      <c r="F7" s="20"/>
      <c r="G7" s="28" t="s">
        <v>15</v>
      </c>
      <c r="H7" s="20" t="s">
        <v>66</v>
      </c>
      <c r="I7" s="22" t="s">
        <v>67</v>
      </c>
      <c r="J7" s="20"/>
      <c r="K7" s="34" t="s">
        <v>68</v>
      </c>
      <c r="L7" s="20"/>
      <c r="M7" s="20"/>
      <c r="N7" s="20"/>
    </row>
    <row r="8" ht="36.0" customHeight="1">
      <c r="A8" s="17" t="str">
        <f>TestCase!A5</f>
        <v>TC4</v>
      </c>
      <c r="B8" s="17" t="s">
        <v>48</v>
      </c>
      <c r="C8" s="18" t="s">
        <v>69</v>
      </c>
      <c r="D8" s="27"/>
      <c r="E8" s="22"/>
      <c r="F8" s="20"/>
      <c r="G8" s="21" t="s">
        <v>15</v>
      </c>
      <c r="H8" s="20" t="s">
        <v>70</v>
      </c>
      <c r="I8" s="22" t="s">
        <v>71</v>
      </c>
      <c r="J8" s="23"/>
      <c r="K8" s="34" t="s">
        <v>72</v>
      </c>
      <c r="L8" s="23"/>
      <c r="M8" s="25"/>
      <c r="N8" s="23"/>
    </row>
    <row r="9" ht="39.75" customHeight="1">
      <c r="A9" s="17" t="str">
        <f>TestCase!A6</f>
        <v>TC5</v>
      </c>
      <c r="B9" s="17" t="s">
        <v>48</v>
      </c>
      <c r="C9" s="18" t="s">
        <v>23</v>
      </c>
      <c r="D9" s="20"/>
      <c r="E9" s="22"/>
      <c r="F9" s="20"/>
      <c r="G9" s="21" t="s">
        <v>15</v>
      </c>
      <c r="H9" s="27" t="s">
        <v>73</v>
      </c>
      <c r="I9" s="19" t="s">
        <v>74</v>
      </c>
      <c r="J9" s="23"/>
      <c r="K9" s="34" t="s">
        <v>75</v>
      </c>
      <c r="L9" s="23"/>
      <c r="M9" s="25"/>
      <c r="N9" s="23"/>
    </row>
    <row r="10" ht="46.5" customHeight="1">
      <c r="A10" s="17" t="str">
        <f>TestCase!A6</f>
        <v>TC5</v>
      </c>
      <c r="B10" s="35" t="s">
        <v>76</v>
      </c>
      <c r="C10" s="36" t="s">
        <v>77</v>
      </c>
      <c r="D10" s="37" t="s">
        <v>50</v>
      </c>
      <c r="E10" s="38" t="s">
        <v>78</v>
      </c>
      <c r="F10" s="39"/>
      <c r="G10" s="40" t="s">
        <v>15</v>
      </c>
      <c r="H10" s="37" t="s">
        <v>66</v>
      </c>
      <c r="I10" s="41" t="s">
        <v>67</v>
      </c>
      <c r="J10" s="42"/>
      <c r="K10" s="34" t="s">
        <v>79</v>
      </c>
      <c r="L10" s="42"/>
      <c r="M10" s="43"/>
      <c r="N10" s="42"/>
    </row>
    <row r="11" ht="23.25" customHeight="1">
      <c r="A11" s="17" t="str">
        <f>TestCase!A7</f>
        <v>TC6</v>
      </c>
      <c r="B11" s="35" t="s">
        <v>48</v>
      </c>
      <c r="C11" s="36" t="s">
        <v>80</v>
      </c>
      <c r="D11" s="37" t="s">
        <v>50</v>
      </c>
      <c r="E11" s="38" t="s">
        <v>81</v>
      </c>
      <c r="F11" s="39"/>
      <c r="G11" s="40" t="s">
        <v>15</v>
      </c>
      <c r="H11" s="37"/>
      <c r="I11" s="41"/>
      <c r="J11" s="42"/>
      <c r="K11" s="34"/>
      <c r="L11" s="42"/>
      <c r="M11" s="43"/>
      <c r="N11" s="42"/>
    </row>
    <row r="12" ht="23.25" customHeight="1">
      <c r="A12" s="17" t="str">
        <f>TestCase!A7</f>
        <v>TC6</v>
      </c>
      <c r="B12" s="35" t="s">
        <v>52</v>
      </c>
      <c r="C12" s="36" t="s">
        <v>82</v>
      </c>
      <c r="D12" s="37" t="s">
        <v>54</v>
      </c>
      <c r="E12" s="38" t="s">
        <v>83</v>
      </c>
      <c r="F12" s="39"/>
      <c r="G12" s="40" t="s">
        <v>15</v>
      </c>
      <c r="H12" s="37"/>
      <c r="I12" s="41"/>
      <c r="J12" s="42"/>
      <c r="K12" s="34"/>
      <c r="L12" s="42"/>
      <c r="M12" s="43"/>
      <c r="N12" s="42"/>
    </row>
    <row r="13" ht="15.75" customHeight="1">
      <c r="A13" s="17" t="str">
        <f>TestCase!A8</f>
        <v>TC7</v>
      </c>
      <c r="B13" s="17" t="s">
        <v>48</v>
      </c>
      <c r="C13" s="18" t="s">
        <v>84</v>
      </c>
      <c r="D13" s="27" t="s">
        <v>59</v>
      </c>
      <c r="E13" s="19" t="s">
        <v>85</v>
      </c>
      <c r="F13" s="20"/>
      <c r="G13" s="21" t="s">
        <v>15</v>
      </c>
      <c r="H13" s="20"/>
      <c r="I13" s="22"/>
      <c r="J13" s="23"/>
      <c r="K13" s="24"/>
      <c r="L13" s="23"/>
      <c r="M13" s="25"/>
      <c r="N13" s="23"/>
    </row>
    <row r="14" ht="51.75" customHeight="1">
      <c r="A14" s="17" t="str">
        <f>TestCase!A8</f>
        <v>TC7</v>
      </c>
      <c r="B14" s="17" t="s">
        <v>52</v>
      </c>
      <c r="C14" s="18" t="s">
        <v>58</v>
      </c>
      <c r="D14" s="27" t="s">
        <v>59</v>
      </c>
      <c r="E14" s="19" t="s">
        <v>60</v>
      </c>
      <c r="F14" s="20"/>
      <c r="G14" s="28" t="s">
        <v>15</v>
      </c>
      <c r="H14" s="20"/>
      <c r="I14" s="22"/>
      <c r="J14" s="20"/>
      <c r="K14" s="34"/>
      <c r="L14" s="20"/>
      <c r="M14" s="20"/>
      <c r="N14" s="20"/>
    </row>
    <row r="15" ht="37.5" customHeight="1">
      <c r="A15" s="17" t="str">
        <f>TestCase!A8</f>
        <v>TC7</v>
      </c>
      <c r="B15" s="17" t="s">
        <v>64</v>
      </c>
      <c r="C15" s="32" t="s">
        <v>86</v>
      </c>
      <c r="D15" s="27"/>
      <c r="E15" s="19"/>
      <c r="F15" s="20"/>
      <c r="G15" s="28" t="s">
        <v>15</v>
      </c>
      <c r="H15" s="20" t="s">
        <v>66</v>
      </c>
      <c r="I15" s="22" t="s">
        <v>67</v>
      </c>
      <c r="J15" s="20"/>
      <c r="K15" s="34" t="s">
        <v>87</v>
      </c>
      <c r="L15" s="20"/>
      <c r="M15" s="20"/>
      <c r="N15" s="20"/>
    </row>
    <row r="16" ht="39.75" customHeight="1">
      <c r="A16" s="35" t="str">
        <f>TestCase!A8</f>
        <v>TC7</v>
      </c>
      <c r="B16" s="35" t="s">
        <v>88</v>
      </c>
      <c r="C16" s="36" t="s">
        <v>89</v>
      </c>
      <c r="D16" s="37" t="s">
        <v>50</v>
      </c>
      <c r="E16" s="38" t="s">
        <v>78</v>
      </c>
      <c r="F16" s="39"/>
      <c r="G16" s="40" t="s">
        <v>15</v>
      </c>
      <c r="H16" s="37" t="s">
        <v>66</v>
      </c>
      <c r="I16" s="41" t="s">
        <v>67</v>
      </c>
      <c r="J16" s="42"/>
      <c r="K16" s="34" t="s">
        <v>90</v>
      </c>
      <c r="L16" s="42"/>
      <c r="M16" s="43"/>
      <c r="N16" s="42"/>
    </row>
    <row r="17" ht="37.5" customHeight="1">
      <c r="A17" s="35" t="str">
        <f>TestCase!A9</f>
        <v>TC8</v>
      </c>
      <c r="B17" s="17" t="s">
        <v>48</v>
      </c>
      <c r="C17" s="18" t="s">
        <v>91</v>
      </c>
      <c r="D17" s="20"/>
      <c r="E17" s="22"/>
      <c r="F17" s="20"/>
      <c r="G17" s="21" t="s">
        <v>15</v>
      </c>
      <c r="H17" s="20" t="s">
        <v>70</v>
      </c>
      <c r="I17" s="19" t="s">
        <v>92</v>
      </c>
      <c r="J17" s="23"/>
      <c r="K17" s="34" t="s">
        <v>93</v>
      </c>
      <c r="L17" s="23"/>
      <c r="M17" s="25"/>
      <c r="N17" s="23"/>
    </row>
    <row r="18" ht="37.5" customHeight="1">
      <c r="A18" s="35" t="str">
        <f>TestCase!A9</f>
        <v>TC8</v>
      </c>
      <c r="B18" s="17" t="s">
        <v>52</v>
      </c>
      <c r="C18" s="18" t="s">
        <v>94</v>
      </c>
      <c r="D18" s="20"/>
      <c r="E18" s="22"/>
      <c r="F18" s="20"/>
      <c r="G18" s="21" t="s">
        <v>15</v>
      </c>
      <c r="H18" s="27" t="s">
        <v>73</v>
      </c>
      <c r="I18" s="19" t="s">
        <v>74</v>
      </c>
      <c r="J18" s="23"/>
      <c r="K18" s="34" t="s">
        <v>95</v>
      </c>
      <c r="L18" s="23"/>
      <c r="M18" s="25"/>
      <c r="N18" s="23"/>
    </row>
    <row r="19" ht="37.5" customHeight="1">
      <c r="A19" s="35" t="str">
        <f>TestCase!A9</f>
        <v>TC8</v>
      </c>
      <c r="B19" s="17" t="s">
        <v>61</v>
      </c>
      <c r="C19" s="36" t="s">
        <v>80</v>
      </c>
      <c r="D19" s="37" t="s">
        <v>50</v>
      </c>
      <c r="E19" s="38" t="s">
        <v>81</v>
      </c>
      <c r="F19" s="39"/>
      <c r="G19" s="40" t="s">
        <v>15</v>
      </c>
      <c r="H19" s="20"/>
      <c r="I19" s="19"/>
      <c r="J19" s="23"/>
      <c r="K19" s="34"/>
      <c r="L19" s="23"/>
      <c r="M19" s="25"/>
      <c r="N19" s="23"/>
    </row>
    <row r="20" ht="37.5" customHeight="1">
      <c r="A20" s="35" t="str">
        <f>TestCase!A9</f>
        <v>TC8</v>
      </c>
      <c r="B20" s="17" t="s">
        <v>64</v>
      </c>
      <c r="C20" s="36" t="s">
        <v>82</v>
      </c>
      <c r="D20" s="37" t="s">
        <v>54</v>
      </c>
      <c r="E20" s="38" t="s">
        <v>83</v>
      </c>
      <c r="F20" s="39"/>
      <c r="G20" s="40" t="s">
        <v>15</v>
      </c>
      <c r="H20" s="20"/>
      <c r="I20" s="19"/>
      <c r="J20" s="23"/>
      <c r="K20" s="34"/>
      <c r="L20" s="23"/>
      <c r="M20" s="25"/>
      <c r="N20" s="23"/>
    </row>
    <row r="21" ht="21.0" customHeight="1">
      <c r="A21" s="35" t="str">
        <f>TestCase!A10</f>
        <v>TC9</v>
      </c>
      <c r="B21" s="17" t="s">
        <v>48</v>
      </c>
      <c r="C21" s="18" t="s">
        <v>96</v>
      </c>
      <c r="D21" s="27" t="s">
        <v>59</v>
      </c>
      <c r="E21" s="19" t="s">
        <v>85</v>
      </c>
      <c r="F21" s="20"/>
      <c r="G21" s="21" t="s">
        <v>15</v>
      </c>
      <c r="H21" s="20"/>
      <c r="I21" s="22"/>
      <c r="J21" s="23"/>
      <c r="K21" s="24"/>
      <c r="L21" s="23"/>
      <c r="M21" s="25"/>
      <c r="N21" s="23"/>
    </row>
    <row r="22" ht="30.75" customHeight="1">
      <c r="A22" s="17" t="str">
        <f>TestCase!A10</f>
        <v>TC9</v>
      </c>
      <c r="B22" s="17" t="s">
        <v>52</v>
      </c>
      <c r="C22" s="18" t="s">
        <v>58</v>
      </c>
      <c r="D22" s="27" t="s">
        <v>59</v>
      </c>
      <c r="E22" s="19" t="s">
        <v>60</v>
      </c>
      <c r="F22" s="20"/>
      <c r="G22" s="28" t="s">
        <v>15</v>
      </c>
      <c r="H22" s="20"/>
      <c r="I22" s="22"/>
      <c r="J22" s="20"/>
      <c r="K22" s="34"/>
      <c r="L22" s="20"/>
      <c r="M22" s="20"/>
      <c r="N22" s="20"/>
    </row>
    <row r="23" ht="41.25" customHeight="1">
      <c r="A23" s="17" t="str">
        <f>TestCase!A10</f>
        <v>TC9</v>
      </c>
      <c r="B23" s="17" t="s">
        <v>64</v>
      </c>
      <c r="C23" s="44" t="s">
        <v>97</v>
      </c>
      <c r="D23" s="27"/>
      <c r="E23" s="19"/>
      <c r="F23" s="20"/>
      <c r="G23" s="28" t="s">
        <v>15</v>
      </c>
      <c r="H23" s="33" t="s">
        <v>66</v>
      </c>
      <c r="I23" s="22" t="s">
        <v>67</v>
      </c>
      <c r="J23" s="20"/>
      <c r="K23" s="34" t="s">
        <v>98</v>
      </c>
      <c r="L23" s="20"/>
      <c r="M23" s="20"/>
      <c r="N23" s="20"/>
    </row>
    <row r="24" ht="15.75" customHeight="1">
      <c r="A24" s="35" t="str">
        <f>TestCase!A10</f>
        <v>TC9</v>
      </c>
      <c r="B24" s="35" t="s">
        <v>88</v>
      </c>
      <c r="C24" s="36" t="s">
        <v>89</v>
      </c>
      <c r="D24" s="37" t="s">
        <v>50</v>
      </c>
      <c r="E24" s="38" t="s">
        <v>78</v>
      </c>
      <c r="F24" s="39"/>
      <c r="G24" s="40" t="s">
        <v>15</v>
      </c>
      <c r="H24" s="37" t="s">
        <v>66</v>
      </c>
      <c r="I24" s="41" t="s">
        <v>67</v>
      </c>
      <c r="J24" s="42"/>
      <c r="K24" s="34" t="s">
        <v>99</v>
      </c>
      <c r="L24" s="42"/>
      <c r="M24" s="43"/>
      <c r="N24" s="42"/>
    </row>
    <row r="25" ht="45.75" customHeight="1">
      <c r="A25" s="35" t="str">
        <f>TestCase!A11</f>
        <v>TC10</v>
      </c>
      <c r="B25" s="44" t="s">
        <v>48</v>
      </c>
      <c r="C25" s="44" t="s">
        <v>33</v>
      </c>
      <c r="D25" s="20"/>
      <c r="E25" s="45"/>
      <c r="F25" s="20"/>
      <c r="G25" s="28" t="s">
        <v>15</v>
      </c>
      <c r="H25" s="46" t="s">
        <v>73</v>
      </c>
      <c r="I25" s="22" t="s">
        <v>74</v>
      </c>
      <c r="J25" s="20"/>
      <c r="K25" s="34" t="s">
        <v>100</v>
      </c>
      <c r="L25" s="20"/>
      <c r="M25" s="20"/>
      <c r="N25" s="20"/>
    </row>
    <row r="26" ht="37.5" customHeight="1">
      <c r="A26" s="35" t="str">
        <f>TestCase!A12</f>
        <v>TC11</v>
      </c>
      <c r="B26" s="17" t="s">
        <v>48</v>
      </c>
      <c r="C26" s="18" t="s">
        <v>101</v>
      </c>
      <c r="D26" s="47"/>
      <c r="E26" s="48"/>
      <c r="F26" s="20"/>
      <c r="G26" s="21" t="s">
        <v>15</v>
      </c>
      <c r="H26" s="27" t="s">
        <v>102</v>
      </c>
      <c r="I26" s="49" t="s">
        <v>71</v>
      </c>
      <c r="J26" s="20"/>
      <c r="K26" s="34" t="s">
        <v>103</v>
      </c>
      <c r="L26" s="20"/>
      <c r="M26" s="20"/>
      <c r="N26" s="20"/>
    </row>
    <row r="27" ht="15.75" customHeight="1">
      <c r="A27" s="35" t="str">
        <f>TestCase!A13</f>
        <v>TC12</v>
      </c>
      <c r="B27" s="35" t="s">
        <v>48</v>
      </c>
      <c r="C27" s="36" t="s">
        <v>104</v>
      </c>
      <c r="D27" s="35" t="s">
        <v>50</v>
      </c>
      <c r="E27" s="50" t="s">
        <v>105</v>
      </c>
      <c r="F27" s="39"/>
      <c r="G27" s="40" t="s">
        <v>15</v>
      </c>
      <c r="H27" s="37"/>
      <c r="I27" s="49"/>
      <c r="J27" s="39"/>
      <c r="K27" s="34"/>
      <c r="L27" s="39"/>
      <c r="M27" s="39"/>
      <c r="N27" s="39"/>
    </row>
    <row r="28" ht="15.75" customHeight="1">
      <c r="A28" s="35" t="str">
        <f>TestCase!A13</f>
        <v>TC12</v>
      </c>
      <c r="B28" s="35" t="s">
        <v>52</v>
      </c>
      <c r="C28" s="36" t="s">
        <v>106</v>
      </c>
      <c r="D28" s="35" t="s">
        <v>107</v>
      </c>
      <c r="E28" s="50" t="s">
        <v>105</v>
      </c>
      <c r="F28" s="39"/>
      <c r="G28" s="40" t="s">
        <v>15</v>
      </c>
      <c r="H28" s="37"/>
      <c r="I28" s="49"/>
      <c r="J28" s="39"/>
      <c r="K28" s="34"/>
      <c r="L28" s="39"/>
      <c r="M28" s="39"/>
      <c r="N28" s="39"/>
    </row>
  </sheetData>
  <conditionalFormatting sqref="L1:L28 M1:N1">
    <cfRule type="cellIs" dxfId="0" priority="1" operator="equal">
      <formula>"PASS"</formula>
    </cfRule>
  </conditionalFormatting>
  <conditionalFormatting sqref="L1:L28 M1:N1">
    <cfRule type="cellIs" dxfId="3" priority="2" operator="equal">
      <formula>"FAIL"</formula>
    </cfRule>
  </conditionalFormatting>
  <conditionalFormatting sqref="L1:L28 M1:N1">
    <cfRule type="cellIs" dxfId="4" priority="3" operator="equal">
      <formula>"SKIP"</formula>
    </cfRule>
  </conditionalFormatting>
  <dataValidations>
    <dataValidation type="list" allowBlank="1" showErrorMessage="1" sqref="H17">
      <formula1>Keywords!$A$2:$A179</formula1>
    </dataValidation>
    <dataValidation type="list" allowBlank="1" showErrorMessage="1" sqref="H24">
      <formula1>Keywords!$A$2:$A179</formula1>
    </dataValidation>
    <dataValidation type="list" allowBlank="1" showErrorMessage="1" sqref="H21 H23">
      <formula1>Keywords!$A$2:$A174</formula1>
    </dataValidation>
    <dataValidation type="list" allowBlank="1" showErrorMessage="1" sqref="A1:A28">
      <formula1>TestCase!$A:$A</formula1>
    </dataValidation>
    <dataValidation type="list" allowBlank="1" showErrorMessage="1" sqref="H5 H8 H19:H20">
      <formula1>Keywords!$A$2:$A166</formula1>
    </dataValidation>
    <dataValidation type="list" allowBlank="1" showErrorMessage="1" sqref="D2:D28">
      <formula1>Keywords!$A$2:$A28</formula1>
    </dataValidation>
    <dataValidation type="list" allowBlank="1" showErrorMessage="1" sqref="H10:H12">
      <formula1>Keywords!$A$2:$A162</formula1>
    </dataValidation>
    <dataValidation type="list" allowBlank="1" showErrorMessage="1" sqref="H26:H28">
      <formula1>Keywords!$A$2:$A169</formula1>
    </dataValidation>
    <dataValidation type="list" allowBlank="1" showErrorMessage="1" sqref="H13:H15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8">
      <formula1>"Y,N"</formula1>
    </dataValidation>
    <dataValidation type="list" allowBlank="1" showErrorMessage="1" sqref="H6:H7 H9 H18">
      <formula1>Keywords!$A$2:$A166</formula1>
    </dataValidation>
    <dataValidation type="list" allowBlank="1" showErrorMessage="1" sqref="H25">
      <formula1>Keywords!$A$2:$A173</formula1>
    </dataValidation>
    <dataValidation type="list" allowBlank="1" showErrorMessage="1" sqref="H16 H22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108</v>
      </c>
      <c r="C1" s="51" t="s">
        <v>109</v>
      </c>
      <c r="D1" s="1" t="s">
        <v>1</v>
      </c>
    </row>
    <row r="2">
      <c r="A2" s="52"/>
      <c r="B2" s="52"/>
      <c r="C2" s="52"/>
      <c r="D2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IFERROR(__xludf.DUMMYFUNCTION("""COMPUTED_VALUE"""),"value[Ex]")</f>
        <v>value[Ex]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IFERROR(__xludf.DUMMYFUNCTION("""COMPUTED_VALUE"""),"swipeToLeft")</f>
        <v>swipeToLeft</v>
      </c>
      <c r="B11" s="57" t="str">
        <f>IFERROR(__xludf.DUMMYFUNCTION("""COMPUTED_VALUE"""),"number")</f>
        <v>number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IFERROR(__xludf.DUMMYFUNCTION("""COMPUTED_VALUE"""),"Scroll sang trái")</f>
        <v>Scroll sang trái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IFERROR(__xludf.DUMMYFUNCTION("""COMPUTED_VALUE"""),"swipeToLeft")</f>
        <v>swipeToLeft</v>
      </c>
      <c r="B12" s="57" t="str">
        <f>IFERROR(__xludf.DUMMYFUNCTION("""COMPUTED_VALUE"""),"x1,x2,y")</f>
        <v>x1,x2,y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IFERROR(__xludf.DUMMYFUNCTION("""COMPUTED_VALUE"""),"Scroll sang trái, tọa độ là số nguyên")</f>
        <v>Scroll sang trái, tọa độ là số nguyên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IFERROR(__xludf.DUMMYFUNCTION("""COMPUTED_VALUE"""),"swipe")</f>
        <v>swipe</v>
      </c>
      <c r="B13" s="57" t="str">
        <f>IFERROR(__xludf.DUMMYFUNCTION("""COMPUTED_VALUE"""),"x1,x2,y")</f>
        <v>x1,x2,y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IFERROR(__xludf.DUMMYFUNCTION("""COMPUTED_VALUE"""),"- scroll ngang
- Tọa độ là int
- x1 (start) tới x2 (end)")</f>
        <v>- scroll ngang
- Tọa độ là int
- x1 (start) tới x2 (end)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IFERROR(__xludf.DUMMYFUNCTION("""COMPUTED_VALUE"""),"element[,timeout(s)]")</f>
        <v>element[,timeout(s)]</v>
      </c>
      <c r="C14" s="57" t="str">
        <f>IFERROR(__xludf.DUMMYFUNCTION("""COMPUTED_VALUE"""),"void")</f>
        <v>void</v>
      </c>
      <c r="D14" s="57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IFERROR(__xludf.DUMMYFUNCTION("""COMPUTED_VALUE"""),"waitForObjectNoReturn")</f>
        <v>waitForObjectNoReturn</v>
      </c>
      <c r="B15" s="57" t="str">
        <f>IFERROR(__xludf.DUMMYFUNCTION("""COMPUTED_VALUE"""),"element,timeout(s)")</f>
        <v>element,timeout(s)</v>
      </c>
      <c r="C15" s="57" t="str">
        <f>IFERROR(__xludf.DUMMYFUNCTION("""COMPUTED_VALUE"""),"void")</f>
        <v>void</v>
      </c>
      <c r="D15" s="57"/>
      <c r="E15" s="56"/>
      <c r="F15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IFERROR(__xludf.DUMMYFUNCTION("""COMPUTED_VALUE"""),"waitForObjectContain")</f>
        <v>waitForObjectContain</v>
      </c>
      <c r="B16" s="57" t="str">
        <f>IFERROR(__xludf.DUMMYFUNCTION("""COMPUTED_VALUE"""),"element,component,property,content")</f>
        <v>element,component,property,content</v>
      </c>
      <c r="C16" s="57" t="str">
        <f>IFERROR(__xludf.DUMMYFUNCTION("""COMPUTED_VALUE"""),"void")</f>
        <v>void</v>
      </c>
      <c r="D16" s="59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IFERROR(__xludf.DUMMYFUNCTION("""COMPUTED_VALUE"""),"element,key,content")</f>
        <v>element,key,content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IFERROR(__xludf.DUMMYFUNCTION("""COMPUTED_VALUE"""),"waitForObjectInScreen")</f>
        <v>waitForObjectInScreen</v>
      </c>
      <c r="B18" s="57" t="str">
        <f>IFERROR(__xludf.DUMMYFUNCTION("""COMPUTED_VALUE"""),"element[,timeout(s)]")</f>
        <v>element[,timeout(s)]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 t="str">
        <f>IFERROR(__xludf.DUMMYFUNCTION("""COMPUTED_VALUE"""),"simulateClick")</f>
        <v>simulateClick</v>
      </c>
      <c r="B19" s="57" t="str">
        <f>IFERROR(__xludf.DUMMYFUNCTION("""COMPUTED_VALUE"""),"element,property[,index]")</f>
        <v>element,property[,index]</v>
      </c>
      <c r="C19" s="57" t="str">
        <f>IFERROR(__xludf.DUMMYFUNCTION("""COMPUTED_VALUE"""),"void")</f>
        <v>void</v>
      </c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IFERROR(__xludf.DUMMYFUNCTION("""COMPUTED_VALUE"""),"press")</f>
        <v>press</v>
      </c>
      <c r="B20" s="57" t="str">
        <f>IFERROR(__xludf.DUMMYFUNCTION("""COMPUTED_VALUE"""),"element[,index]")</f>
        <v>element[,index]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IFERROR(__xludf.DUMMYFUNCTION("""COMPUTED_VALUE"""),"pressWithTag")</f>
        <v>pressWithTag</v>
      </c>
      <c r="B21" s="57" t="str">
        <f>IFERROR(__xludf.DUMMYFUNCTION("""COMPUTED_VALUE"""),"tagNew,tagOld")</f>
        <v>tagNew,tagOld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IFERROR(__xludf.DUMMYFUNCTION("""COMPUTED_VALUE"""),"swipeToRight")</f>
        <v>swipeToRight</v>
      </c>
      <c r="B22" s="59" t="str">
        <f>IFERROR(__xludf.DUMMYFUNCTION("""COMPUTED_VALUE"""),"number")</f>
        <v>number</v>
      </c>
      <c r="C22" s="59" t="str">
        <f>IFERROR(__xludf.DUMMYFUNCTION("""COMPUTED_VALUE"""),"void")</f>
        <v>void</v>
      </c>
      <c r="D22" s="59"/>
      <c r="E22" s="56"/>
      <c r="F22" s="56" t="str">
        <f>IFERROR(__xludf.DUMMYFUNCTION("""COMPUTED_VALUE"""),"Scroll sang phải")</f>
        <v>Scroll sang phải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IFERROR(__xludf.DUMMYFUNCTION("""COMPUTED_VALUE"""),"swipeToRight")</f>
        <v>swipeToRight</v>
      </c>
      <c r="B23" s="56" t="str">
        <f>IFERROR(__xludf.DUMMYFUNCTION("""COMPUTED_VALUE"""),"x1,x2,y")</f>
        <v>x1,x2,y</v>
      </c>
      <c r="C23" s="56" t="str">
        <f>IFERROR(__xludf.DUMMYFUNCTION("""COMPUTED_VALUE"""),"void")</f>
        <v>void</v>
      </c>
      <c r="D23" s="56"/>
      <c r="E23" s="56"/>
      <c r="F23" s="56" t="str">
        <f>IFERROR(__xludf.DUMMYFUNCTION("""COMPUTED_VALUE"""),"Scroll sang phải")</f>
        <v>Scroll sang phải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IFERROR(__xludf.DUMMYFUNCTION("""COMPUTED_VALUE"""),"getPropertyValue")</f>
        <v>getPropertyValue</v>
      </c>
      <c r="B24" s="56" t="str">
        <f>IFERROR(__xludf.DUMMYFUNCTION("""COMPUTED_VALUE"""),"element,component,property")</f>
        <v>element,component,property</v>
      </c>
      <c r="C24" s="56" t="str">
        <f>IFERROR(__xludf.DUMMYFUNCTION("""COMPUTED_VALUE"""),"String")</f>
        <v>String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IFERROR(__xludf.DUMMYFUNCTION("""COMPUTED_VALUE"""),"getImageName")</f>
        <v>getImageName</v>
      </c>
      <c r="B25" s="56" t="str">
        <f>IFERROR(__xludf.DUMMYFUNCTION("""COMPUTED_VALUE"""),"element[,component]")</f>
        <v>element[,component]</v>
      </c>
      <c r="C25" s="56" t="str">
        <f>IFERROR(__xludf.DUMMYFUNCTION("""COMPUTED_VALUE"""),"String")</f>
        <v>String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IFERROR(__xludf.DUMMYFUNCTION("""COMPUTED_VALUE"""),"getImageNameVariable")</f>
        <v>getImageNameVariable</v>
      </c>
      <c r="B26" s="56" t="str">
        <f>IFERROR(__xludf.DUMMYFUNCTION("""COMPUTED_VALUE"""),"generate,element[,component],key")</f>
        <v>generate,element[,component],key</v>
      </c>
      <c r="C26" s="56" t="str">
        <f>IFERROR(__xludf.DUMMYFUNCTION("""COMPUTED_VALUE"""),"String")</f>
        <v>String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IFERROR(__xludf.DUMMYFUNCTION("""COMPUTED_VALUE"""),"getImageColor")</f>
        <v>getImageColor</v>
      </c>
      <c r="B27" s="56" t="str">
        <f>IFERROR(__xludf.DUMMYFUNCTION("""COMPUTED_VALUE"""),"element")</f>
        <v>element</v>
      </c>
      <c r="C27" s="56" t="str">
        <f>IFERROR(__xludf.DUMMYFUNCTION("""COMPUTED_VALUE"""),"String")</f>
        <v>String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IFERROR(__xludf.DUMMYFUNCTION("""COMPUTED_VALUE"""),"getPropertyValues")</f>
        <v>getPropertyValues</v>
      </c>
      <c r="B28" s="56" t="str">
        <f>IFERROR(__xludf.DUMMYFUNCTION("""COMPUTED_VALUE"""),"element,component,property,second")</f>
        <v>element,component,property,second</v>
      </c>
      <c r="C28" s="56" t="str">
        <f>IFERROR(__xludf.DUMMYFUNCTION("""COMPUTED_VALUE"""),"String")</f>
        <v>String</v>
      </c>
      <c r="D28" s="56"/>
      <c r="E28" s="56"/>
      <c r="F28" s="58" t="str">
        <f>IFERROR(__xludf.DUMMYFUNCTION("""COMPUTED_VALUE"""),"param number là số lượng value cần check")</f>
        <v>param number là số lượng value cần check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IFERROR(__xludf.DUMMYFUNCTION("""COMPUTED_VALUE"""),"getText")</f>
        <v>getText</v>
      </c>
      <c r="B29" s="56" t="str">
        <f>IFERROR(__xludf.DUMMYFUNCTION("""COMPUTED_VALUE"""),"element,component")</f>
        <v>element,component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IFERROR(__xludf.DUMMYFUNCTION("""COMPUTED_VALUE"""),"getTexts")</f>
        <v>getTexts</v>
      </c>
      <c r="B30" s="56" t="str">
        <f>IFERROR(__xludf.DUMMYFUNCTION("""COMPUTED_VALUE"""),"element,component,expect")</f>
        <v>element,component,expect</v>
      </c>
      <c r="C30" s="56" t="str">
        <f>IFERROR(__xludf.DUMMYFUNCTION("""COMPUTED_VALUE"""),"String")</f>
        <v>String</v>
      </c>
      <c r="D30" s="56"/>
      <c r="E30" s="56"/>
      <c r="F30" s="5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IFERROR(__xludf.DUMMYFUNCTION("""COMPUTED_VALUE"""),"getTextsByTime")</f>
        <v>getTextsByTime</v>
      </c>
      <c r="B31" s="56" t="str">
        <f>IFERROR(__xludf.DUMMYFUNCTION("""COMPUTED_VALUE"""),"element,component,second,expect")</f>
        <v>element,component,second,expect</v>
      </c>
      <c r="C31" s="56" t="str">
        <f>IFERROR(__xludf.DUMMYFUNCTION("""COMPUTED_VALUE"""),"String")</f>
        <v>String</v>
      </c>
      <c r="D31" s="56"/>
      <c r="E31" s="56"/>
      <c r="F31" s="56" t="str">
        <f>IFERROR(__xludf.DUMMYFUNCTION("""COMPUTED_VALUE"""),"Stop khi actual contain expect or time = second")</f>
        <v>Stop khi actual contain expect or time = second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IFERROR(__xludf.DUMMYFUNCTION("""COMPUTED_VALUE"""),"getTextsByLocator")</f>
        <v>getTextsByLocator</v>
      </c>
      <c r="B32" s="56" t="str">
        <f>IFERROR(__xludf.DUMMYFUNCTION("""COMPUTED_VALUE"""),"element1,component1,element2,expect")</f>
        <v>element1,component1,element2,expect</v>
      </c>
      <c r="C32" s="56" t="str">
        <f>IFERROR(__xludf.DUMMYFUNCTION("""COMPUTED_VALUE"""),"String")</f>
        <v>String</v>
      </c>
      <c r="D32" s="56"/>
      <c r="E32" s="56"/>
      <c r="F32" s="56" t="str">
        <f>IFERROR(__xludf.DUMMYFUNCTION("""COMPUTED_VALUE"""),"Stop khi actual contain expect or element 2 display")</f>
        <v>Stop khi actual contain expect or element 2 display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IFERROR(__xludf.DUMMYFUNCTION("""COMPUTED_VALUE"""),"getTextNoColor")</f>
        <v>getTextNoColor</v>
      </c>
      <c r="B33" s="56" t="str">
        <f>IFERROR(__xludf.DUMMYFUNCTION("""COMPUTED_VALUE"""),"element,component,...string split")</f>
        <v>element,component,...string split</v>
      </c>
      <c r="C33" s="56" t="str">
        <f>IFERROR(__xludf.DUMMYFUNCTION("""COMPUTED_VALUE"""),"String")</f>
        <v>String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IFERROR(__xludf.DUMMYFUNCTION("""COMPUTED_VALUE"""),"getTextLocatorChild")</f>
        <v>getTextLocatorChild</v>
      </c>
      <c r="B34" s="56" t="str">
        <f>IFERROR(__xludf.DUMMYFUNCTION("""COMPUTED_VALUE"""),"element,component,key,...string split")</f>
        <v>element,component,key,...string split</v>
      </c>
      <c r="C34" s="56" t="str">
        <f>IFERROR(__xludf.DUMMYFUNCTION("""COMPUTED_VALUE"""),"String")</f>
        <v>String</v>
      </c>
      <c r="D34" s="56"/>
      <c r="E34" s="56"/>
      <c r="F34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IFERROR(__xludf.DUMMYFUNCTION("""COMPUTED_VALUE"""),"waitForObject")</f>
        <v>waitForObject</v>
      </c>
      <c r="B35" s="56" t="str">
        <f>IFERROR(__xludf.DUMMYFUNCTION("""COMPUTED_VALUE"""),"element, second")</f>
        <v>element, second</v>
      </c>
      <c r="C35" s="56" t="str">
        <f>IFERROR(__xludf.DUMMYFUNCTION("""COMPUTED_VALUE"""),"void")</f>
        <v>void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IFERROR(__xludf.DUMMYFUNCTION("""COMPUTED_VALUE"""),"swipeToDown")</f>
        <v>swipeToDown</v>
      </c>
      <c r="B36" s="56" t="str">
        <f>IFERROR(__xludf.DUMMYFUNCTION("""COMPUTED_VALUE"""),"number")</f>
        <v>number</v>
      </c>
      <c r="C36" s="56" t="str">
        <f>IFERROR(__xludf.DUMMYFUNCTION("""COMPUTED_VALUE"""),"void")</f>
        <v>void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IFERROR(__xludf.DUMMYFUNCTION("""COMPUTED_VALUE"""),"getElements")</f>
        <v>getElements</v>
      </c>
      <c r="B37" s="56" t="str">
        <f>IFERROR(__xludf.DUMMYFUNCTION("""COMPUTED_VALUE"""),"element")</f>
        <v>element</v>
      </c>
      <c r="C37" s="56" t="str">
        <f>IFERROR(__xludf.DUMMYFUNCTION("""COMPUTED_VALUE"""),"String")</f>
        <v>String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IFERROR(__xludf.DUMMYFUNCTION("""COMPUTED_VALUE"""),"sleep")</f>
        <v>sleep</v>
      </c>
      <c r="B38" s="56" t="str">
        <f>IFERROR(__xludf.DUMMYFUNCTION("""COMPUTED_VALUE"""),"second")</f>
        <v>second</v>
      </c>
      <c r="C38" s="56" t="str">
        <f>IFERROR(__xludf.DUMMYFUNCTION("""COMPUTED_VALUE"""),"void")</f>
        <v>void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IFERROR(__xludf.DUMMYFUNCTION("""COMPUTED_VALUE"""),"getSpineState")</f>
        <v>getSpineState</v>
      </c>
      <c r="B39" s="56" t="str">
        <f>IFERROR(__xludf.DUMMYFUNCTION("""COMPUTED_VALUE"""),"element")</f>
        <v>element</v>
      </c>
      <c r="C39" s="56" t="str">
        <f>IFERROR(__xludf.DUMMYFUNCTION("""COMPUTED_VALUE"""),"String")</f>
        <v>String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IFERROR(__xludf.DUMMYFUNCTION("""COMPUTED_VALUE"""),"getSpineStates")</f>
        <v>getSpineStates</v>
      </c>
      <c r="B40" s="56" t="str">
        <f>IFERROR(__xludf.DUMMYFUNCTION("""COMPUTED_VALUE"""),"element,second,count")</f>
        <v>element,second,count</v>
      </c>
      <c r="C40" s="56" t="str">
        <f>IFERROR(__xludf.DUMMYFUNCTION("""COMPUTED_VALUE"""),"String")</f>
        <v>String</v>
      </c>
      <c r="D40" s="56"/>
      <c r="E40" s="56" t="str">
        <f>IFERROR(__xludf.DUMMYFUNCTION("""COMPUTED_VALUE"""),"state1,state2")</f>
        <v>state1,state2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IFERROR(__xludf.DUMMYFUNCTION("""COMPUTED_VALUE"""),"getAudioSource")</f>
        <v>getAudioSource</v>
      </c>
      <c r="B41" s="56" t="str">
        <f>IFERROR(__xludf.DUMMYFUNCTION("""COMPUTED_VALUE"""),"element")</f>
        <v>element</v>
      </c>
      <c r="C41" s="56" t="str">
        <f>IFERROR(__xludf.DUMMYFUNCTION("""COMPUTED_VALUE"""),"String")</f>
        <v>String</v>
      </c>
      <c r="D41" s="56"/>
      <c r="E41" s="56"/>
      <c r="F41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IFERROR(__xludf.DUMMYFUNCTION("""COMPUTED_VALUE"""),"getPointScreen")</f>
        <v>getPointScreen</v>
      </c>
      <c r="B42" s="56" t="str">
        <f>IFERROR(__xludf.DUMMYFUNCTION("""COMPUTED_VALUE"""),"element,""x/y""")</f>
        <v>element,"x/y"</v>
      </c>
      <c r="C42" s="56" t="str">
        <f>IFERROR(__xludf.DUMMYFUNCTION("""COMPUTED_VALUE"""),"String")</f>
        <v>String</v>
      </c>
      <c r="D42" s="56"/>
      <c r="E42" s="56"/>
      <c r="F42" s="56" t="str">
        <f>IFERROR(__xludf.DUMMYFUNCTION("""COMPUTED_VALUE"""),"get coordinates of element of X or Y")</f>
        <v>get coordinates of element of X or Y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IFERROR(__xludf.DUMMYFUNCTION("""COMPUTED_VALUE"""),"getSizeScreen")</f>
        <v>getSizeScreen</v>
      </c>
      <c r="B43" s="56" t="str">
        <f>IFERROR(__xludf.DUMMYFUNCTION("""COMPUTED_VALUE"""),"""w/h""")</f>
        <v>"w/h"</v>
      </c>
      <c r="C43" s="56" t="str">
        <f>IFERROR(__xludf.DUMMYFUNCTION("""COMPUTED_VALUE"""),"String")</f>
        <v>String</v>
      </c>
      <c r="D43" s="56"/>
      <c r="E43" s="56"/>
      <c r="F43" s="56" t="str">
        <f>IFERROR(__xludf.DUMMYFUNCTION("""COMPUTED_VALUE"""),"get size of device of  with (w) or height (h)")</f>
        <v>get size of device of  with (w) or height (h)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IFERROR(__xludf.DUMMYFUNCTION("""COMPUTED_VALUE"""),"isBoolean")</f>
        <v>isBoolean</v>
      </c>
      <c r="B44" s="56" t="str">
        <f>IFERROR(__xludf.DUMMYFUNCTION("""COMPUTED_VALUE"""),"value1, vaule 2, operator")</f>
        <v>value1, vaule 2, operator</v>
      </c>
      <c r="C44" s="56" t="str">
        <f>IFERROR(__xludf.DUMMYFUNCTION("""COMPUTED_VALUE"""),"String")</f>
        <v>String</v>
      </c>
      <c r="D44" s="56"/>
      <c r="E44" s="56"/>
      <c r="F44" s="56" t="str">
        <f>IFERROR(__xludf.DUMMYFUNCTION("""COMPUTED_VALUE"""),"Hiện tại:[&lt;],[&gt;]")</f>
        <v>Hiện tại:[&lt;],[&gt;]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IFERROR(__xludf.DUMMYFUNCTION("""COMPUTED_VALUE"""),"isPointInScreen")</f>
        <v>isPointInScreen</v>
      </c>
      <c r="B45" s="56" t="str">
        <f>IFERROR(__xludf.DUMMYFUNCTION("""COMPUTED_VALUE"""),"element")</f>
        <v>element</v>
      </c>
      <c r="C45" s="56" t="str">
        <f>IFERROR(__xludf.DUMMYFUNCTION("""COMPUTED_VALUE"""),"String")</f>
        <v>String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IFERROR(__xludf.DUMMYFUNCTION("""COMPUTED_VALUE"""),"isMoveLeft")</f>
        <v>isMoveLeft</v>
      </c>
      <c r="B46" s="56" t="str">
        <f>IFERROR(__xludf.DUMMYFUNCTION("""COMPUTED_VALUE"""),"element[,second]")</f>
        <v>element[,second]</v>
      </c>
      <c r="C46" s="56" t="str">
        <f>IFERROR(__xludf.DUMMYFUNCTION("""COMPUTED_VALUE"""),"String")</f>
        <v>String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IFERROR(__xludf.DUMMYFUNCTION("""COMPUTED_VALUE"""),"isMoveDown")</f>
        <v>isMoveDown</v>
      </c>
      <c r="B47" s="56" t="str">
        <f>IFERROR(__xludf.DUMMYFUNCTION("""COMPUTED_VALUE"""),"element,second")</f>
        <v>element,second</v>
      </c>
      <c r="C47" s="56" t="str">
        <f>IFERROR(__xludf.DUMMYFUNCTION("""COMPUTED_VALUE"""),"String")</f>
        <v>String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IFERROR(__xludf.DUMMYFUNCTION("""COMPUTED_VALUE"""),"isLocationCompare")</f>
        <v>isLocationCompare</v>
      </c>
      <c r="B48" s="56" t="str">
        <f>IFERROR(__xludf.DUMMYFUNCTION("""COMPUTED_VALUE"""),"element1,element2,coordinate")</f>
        <v>element1,element2,coordinate</v>
      </c>
      <c r="C48" s="56" t="str">
        <f>IFERROR(__xludf.DUMMYFUNCTION("""COMPUTED_VALUE"""),"String")</f>
        <v>String</v>
      </c>
      <c r="D48" s="56"/>
      <c r="E48" s="56"/>
      <c r="F48" s="56" t="str">
        <f>IFERROR(__xludf.DUMMYFUNCTION("""COMPUTED_VALUE"""),"coordinate = x/y")</f>
        <v>coordinate = x/y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IFERROR(__xludf.DUMMYFUNCTION("""COMPUTED_VALUE"""),"move")</f>
        <v>move</v>
      </c>
      <c r="B49" s="56" t="str">
        <f>IFERROR(__xludf.DUMMYFUNCTION("""COMPUTED_VALUE"""),"element1,element2")</f>
        <v>element1,element2</v>
      </c>
      <c r="C49" s="56" t="str">
        <f>IFERROR(__xludf.DUMMYFUNCTION("""COMPUTED_VALUE"""),"void")</f>
        <v>void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IFERROR(__xludf.DUMMYFUNCTION("""COMPUTED_VALUE"""),"elementNotDisplay")</f>
        <v>elementNotDisplay</v>
      </c>
      <c r="B50" s="56" t="str">
        <f>IFERROR(__xludf.DUMMYFUNCTION("""COMPUTED_VALUE"""),"element")</f>
        <v>element</v>
      </c>
      <c r="C50" s="56" t="str">
        <f>IFERROR(__xludf.DUMMYFUNCTION("""COMPUTED_VALUE"""),"String")</f>
        <v>String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IFERROR(__xludf.DUMMYFUNCTION("""COMPUTED_VALUE"""),"waitForObjectNotPresent")</f>
        <v>waitForObjectNotPresent</v>
      </c>
      <c r="B51" s="56" t="str">
        <f>IFERROR(__xludf.DUMMYFUNCTION("""COMPUTED_VALUE"""),"element")</f>
        <v>element</v>
      </c>
      <c r="C51" s="56" t="str">
        <f>IFERROR(__xludf.DUMMYFUNCTION("""COMPUTED_VALUE"""),"String")</f>
        <v>String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IFERROR(__xludf.DUMMYFUNCTION("""COMPUTED_VALUE"""),"waitForObjectNotPresent")</f>
        <v>waitForObjectNotPresent</v>
      </c>
      <c r="B52" s="56" t="str">
        <f>IFERROR(__xludf.DUMMYFUNCTION("""COMPUTED_VALUE"""),"element,second")</f>
        <v>element,second</v>
      </c>
      <c r="C52" s="56" t="str">
        <f>IFERROR(__xludf.DUMMYFUNCTION("""COMPUTED_VALUE"""),"String")</f>
        <v>String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IFERROR(__xludf.DUMMYFUNCTION("""COMPUTED_VALUE"""),"moveByCoordinates")</f>
        <v>moveByCoordinates</v>
      </c>
      <c r="B53" s="56" t="str">
        <f>IFERROR(__xludf.DUMMYFUNCTION("""COMPUTED_VALUE"""),"element,number")</f>
        <v>element,number</v>
      </c>
      <c r="C53" s="56" t="str">
        <f>IFERROR(__xludf.DUMMYFUNCTION("""COMPUTED_VALUE"""),"void")</f>
        <v>void</v>
      </c>
      <c r="D53" s="56"/>
      <c r="E53" s="56"/>
      <c r="F53" s="56" t="str">
        <f>IFERROR(__xludf.DUMMYFUNCTION("""COMPUTED_VALUE"""),"number là dịch chuyển khoảng bn (thường để 1)")</f>
        <v>number là dịch chuyển khoảng bn (thường để 1)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IFERROR(__xludf.DUMMYFUNCTION("""COMPUTED_VALUE"""),"waitForObjectNotInScreen")</f>
        <v>waitForObjectNotInScreen</v>
      </c>
      <c r="B54" s="56" t="str">
        <f>IFERROR(__xludf.DUMMYFUNCTION("""COMPUTED_VALUE"""),"element,second,size,coordinate")</f>
        <v>element,second,size,coordinate</v>
      </c>
      <c r="C54" s="56" t="str">
        <f>IFERROR(__xludf.DUMMYFUNCTION("""COMPUTED_VALUE"""),"void")</f>
        <v>void</v>
      </c>
      <c r="D54" s="56" t="str">
        <f>IFERROR(__xludf.DUMMYFUNCTION("""COMPUTED_VALUE"""),"size: w/h
coordinate = x/y")</f>
        <v>size: w/h
coordinate = x/y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IFERROR(__xludf.DUMMYFUNCTION("""COMPUTED_VALUE"""),"isRotation")</f>
        <v>isRotation</v>
      </c>
      <c r="B55" s="56" t="str">
        <f>IFERROR(__xludf.DUMMYFUNCTION("""COMPUTED_VALUE"""),"element,coordinate")</f>
        <v>element,coordinate</v>
      </c>
      <c r="C55" s="56" t="str">
        <f>IFERROR(__xludf.DUMMYFUNCTION("""COMPUTED_VALUE"""),"String")</f>
        <v>String</v>
      </c>
      <c r="D55" s="56" t="str">
        <f>IFERROR(__xludf.DUMMYFUNCTION("""COMPUTED_VALUE"""),"coordinate = x/y/z/w")</f>
        <v>coordinate = x/y/z/w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IFERROR(__xludf.DUMMYFUNCTION("""COMPUTED_VALUE"""),"getListAudioSource")</f>
        <v>getListAudioSource</v>
      </c>
      <c r="B56" s="56" t="str">
        <f>IFERROR(__xludf.DUMMYFUNCTION("""COMPUTED_VALUE"""),"element,count")</f>
        <v>element,count</v>
      </c>
      <c r="C56" s="56" t="str">
        <f>IFERROR(__xludf.DUMMYFUNCTION("""COMPUTED_VALUE"""),"String")</f>
        <v>String</v>
      </c>
      <c r="D56" s="56"/>
      <c r="E56" s="56"/>
      <c r="F56" s="56" t="str">
        <f>IFERROR(__xludf.DUMMYFUNCTION("""COMPUTED_VALUE"""),"1 element phát bao nhiêu audio trong khoảng 25 giay")</f>
        <v>1 element phát bao nhiêu audio trong khoảng 25 giay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IFERROR(__xludf.DUMMYFUNCTION("""COMPUTED_VALUE"""),"getListAudioSource")</f>
        <v>getListAudioSource</v>
      </c>
      <c r="B57" s="56" t="str">
        <f>IFERROR(__xludf.DUMMYFUNCTION("""COMPUTED_VALUE"""),"element,count,expects")</f>
        <v>element,count,expects</v>
      </c>
      <c r="C57" s="56" t="str">
        <f>IFERROR(__xludf.DUMMYFUNCTION("""COMPUTED_VALUE"""),"String")</f>
        <v>String</v>
      </c>
      <c r="D57" s="56" t="str">
        <f>IFERROR(__xludf.DUMMYFUNCTION("""COMPUTED_VALUE"""),"expects = [value1;value2;..]")</f>
        <v>expects = [value1;value2;..]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IFERROR(__xludf.DUMMYFUNCTION("""COMPUTED_VALUE"""),"getImageNameAndColor")</f>
        <v>getImageNameAndColor</v>
      </c>
      <c r="B58" s="56" t="str">
        <f>IFERROR(__xludf.DUMMYFUNCTION("""COMPUTED_VALUE"""),"element")</f>
        <v>element</v>
      </c>
      <c r="C58" s="56" t="str">
        <f>IFERROR(__xludf.DUMMYFUNCTION("""COMPUTED_VALUE"""),"String")</f>
        <v>String</v>
      </c>
      <c r="D58" s="56"/>
      <c r="E58" s="56" t="str">
        <f>IFERROR(__xludf.DUMMYFUNCTION("""COMPUTED_VALUE"""),"image + "",""+ color")</f>
        <v>image + ","+ color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IFERROR(__xludf.DUMMYFUNCTION("""COMPUTED_VALUE"""),"getTextContain")</f>
        <v>getTextContain</v>
      </c>
      <c r="B59" s="56" t="str">
        <f>IFERROR(__xludf.DUMMYFUNCTION("""COMPUTED_VALUE"""),"element,component,containt")</f>
        <v>element,component,containt</v>
      </c>
      <c r="C59" s="56" t="str">
        <f>IFERROR(__xludf.DUMMYFUNCTION("""COMPUTED_VALUE"""),"String")</f>
        <v>String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IFERROR(__xludf.DUMMYFUNCTION("""COMPUTED_VALUE"""),"isScale")</f>
        <v>isScale</v>
      </c>
      <c r="B60" s="56" t="str">
        <f>IFERROR(__xludf.DUMMYFUNCTION("""COMPUTED_VALUE"""),"element,second,expect")</f>
        <v>element,second,expect</v>
      </c>
      <c r="C60" s="56" t="str">
        <f>IFERROR(__xludf.DUMMYFUNCTION("""COMPUTED_VALUE"""),"String")</f>
        <v>String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IFERROR(__xludf.DUMMYFUNCTION("""COMPUTED_VALUE"""),"isScale")</f>
        <v>isScale</v>
      </c>
      <c r="B61" s="56" t="str">
        <f>IFERROR(__xludf.DUMMYFUNCTION("""COMPUTED_VALUE"""),"element,component,property,second,expect")</f>
        <v>element,component,property,second,expect</v>
      </c>
      <c r="C61" s="56" t="str">
        <f>IFERROR(__xludf.DUMMYFUNCTION("""COMPUTED_VALUE"""),"String")</f>
        <v>String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IFERROR(__xludf.DUMMYFUNCTION("""COMPUTED_VALUE"""),"swipeRightToLeftEx")</f>
        <v>swipeRightToLeftEx</v>
      </c>
      <c r="B62" s="56" t="str">
        <f>IFERROR(__xludf.DUMMYFUNCTION("""COMPUTED_VALUE"""),"number")</f>
        <v>number</v>
      </c>
      <c r="C62" s="56" t="str">
        <f>IFERROR(__xludf.DUMMYFUNCTION("""COMPUTED_VALUE"""),"void")</f>
        <v>void</v>
      </c>
      <c r="D62" s="56" t="str">
        <f>IFERROR(__xludf.DUMMYFUNCTION("""COMPUTED_VALUE"""),"bài bao nhiêu")</f>
        <v>bài bao nhiêu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IFERROR(__xludf.DUMMYFUNCTION("""COMPUTED_VALUE"""),"getVideoName")</f>
        <v>getVideoName</v>
      </c>
      <c r="B63" s="56" t="str">
        <f>IFERROR(__xludf.DUMMYFUNCTION("""COMPUTED_VALUE"""),"element[,strSplit,indexSplit]")</f>
        <v>element[,strSplit,indexSplit]</v>
      </c>
      <c r="C63" s="56" t="str">
        <f>IFERROR(__xludf.DUMMYFUNCTION("""COMPUTED_VALUE"""),"String")</f>
        <v>String</v>
      </c>
      <c r="D63" s="56"/>
      <c r="E63" s="56"/>
      <c r="F63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IFERROR(__xludf.DUMMYFUNCTION("""COMPUTED_VALUE"""),"getVideoUrl")</f>
        <v>getVideoUrl</v>
      </c>
      <c r="B64" s="56" t="str">
        <f>IFERROR(__xludf.DUMMYFUNCTION("""COMPUTED_VALUE"""),"element[,strSplit,indexSplit]")</f>
        <v>element[,strSplit,indexSplit]</v>
      </c>
      <c r="C64" s="56" t="str">
        <f>IFERROR(__xludf.DUMMYFUNCTION("""COMPUTED_VALUE"""),"String")</f>
        <v>String</v>
      </c>
      <c r="D64" s="56"/>
      <c r="E64" s="56"/>
      <c r="F64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IFERROR(__xludf.DUMMYFUNCTION("""COMPUTED_VALUE"""),"getVideoUrl")</f>
        <v>getVideoUrl</v>
      </c>
      <c r="B65" s="56" t="str">
        <f>IFERROR(__xludf.DUMMYFUNCTION("""COMPUTED_VALUE"""),"element,component,key,expected")</f>
        <v>element,component,key,expected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IFERROR(__xludf.DUMMYFUNCTION("""COMPUTED_VALUE"""),"sendKey")</f>
        <v>sendKey</v>
      </c>
      <c r="B66" s="56" t="str">
        <f>IFERROR(__xludf.DUMMYFUNCTION("""COMPUTED_VALUE"""),"element,component[,property],expect")</f>
        <v>element,component[,property],expect</v>
      </c>
      <c r="C66" s="56" t="str">
        <f>IFERROR(__xludf.DUMMYFUNCTION("""COMPUTED_VALUE"""),"void")</f>
        <v>void</v>
      </c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IFERROR(__xludf.DUMMYFUNCTION("""COMPUTED_VALUE"""),"getResultByKey")</f>
        <v>getResultByKey</v>
      </c>
      <c r="B67" s="56" t="str">
        <f>IFERROR(__xludf.DUMMYFUNCTION("""COMPUTED_VALUE"""),"element,component,key")</f>
        <v>element,component,key</v>
      </c>
      <c r="C67" s="56" t="str">
        <f>IFERROR(__xludf.DUMMYFUNCTION("""COMPUTED_VALUE"""),"String")</f>
        <v>String</v>
      </c>
      <c r="D67" s="56" t="str">
        <f>IFERROR(__xludf.DUMMYFUNCTION("""COMPUTED_VALUE"""),"key = //$.Page[0].Id")</f>
        <v>key = //$.Page[0].Id</v>
      </c>
      <c r="E67" s="56"/>
      <c r="F67" s="56" t="str">
        <f>IFERROR(__xludf.DUMMYFUNCTION("""COMPUTED_VALUE"""),"return value by key in json array object")</f>
        <v>return value by key in json array object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IFERROR(__xludf.DUMMYFUNCTION("""COMPUTED_VALUE"""),"returnPath")</f>
        <v>returnPath</v>
      </c>
      <c r="B68" s="56" t="str">
        <f>IFERROR(__xludf.DUMMYFUNCTION("""COMPUTED_VALUE"""),"element,component,key,expect")</f>
        <v>element,component,key,expect</v>
      </c>
      <c r="C68" s="56" t="str">
        <f>IFERROR(__xludf.DUMMYFUNCTION("""COMPUTED_VALUE"""),"void")</f>
        <v>void</v>
      </c>
      <c r="D68" s="56"/>
      <c r="E68" s="56"/>
      <c r="F68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IFERROR(__xludf.DUMMYFUNCTION("""COMPUTED_VALUE"""),"returnPathContain")</f>
        <v>returnPathContain</v>
      </c>
      <c r="B69" s="56" t="str">
        <f>IFERROR(__xludf.DUMMYFUNCTION("""COMPUTED_VALUE"""),"element,component,key,expect")</f>
        <v>element,component,key,expect</v>
      </c>
      <c r="C69" s="56" t="str">
        <f>IFERROR(__xludf.DUMMYFUNCTION("""COMPUTED_VALUE"""),"void")</f>
        <v>void</v>
      </c>
      <c r="D69" s="56"/>
      <c r="E69" s="56"/>
      <c r="F69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IFERROR(__xludf.DUMMYFUNCTION("""COMPUTED_VALUE"""),"returnIndex")</f>
        <v>returnIndex</v>
      </c>
      <c r="B70" s="56" t="str">
        <f>IFERROR(__xludf.DUMMYFUNCTION("""COMPUTED_VALUE"""),"element,component,key,expect")</f>
        <v>element,component,key,expect</v>
      </c>
      <c r="C70" s="56" t="str">
        <f>IFERROR(__xludf.DUMMYFUNCTION("""COMPUTED_VALUE"""),"void")</f>
        <v>void</v>
      </c>
      <c r="D70" s="56"/>
      <c r="E70" s="56"/>
      <c r="F70" s="56" t="str">
        <f>IFERROR(__xludf.DUMMYFUNCTION("""COMPUTED_VALUE"""),"""index"" in variable file")</f>
        <v>"index" in variable file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IFERROR(__xludf.DUMMYFUNCTION("""COMPUTED_VALUE"""),"getSentenceByText")</f>
        <v>getSentenceByText</v>
      </c>
      <c r="B71" s="56" t="str">
        <f>IFERROR(__xludf.DUMMYFUNCTION("""COMPUTED_VALUE"""),"element,component[,split string]")</f>
        <v>element,component[,split string]</v>
      </c>
      <c r="C71" s="56" t="str">
        <f>IFERROR(__xludf.DUMMYFUNCTION("""COMPUTED_VALUE"""),"String")</f>
        <v>String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IFERROR(__xludf.DUMMYFUNCTION("""COMPUTED_VALUE"""),"setTagGameObject")</f>
        <v>setTagGameObject</v>
      </c>
      <c r="B72" s="56" t="str">
        <f>IFERROR(__xludf.DUMMYFUNCTION("""COMPUTED_VALUE"""),"element,tagName")</f>
        <v>element,tagName</v>
      </c>
      <c r="C72" s="56" t="str">
        <f>IFERROR(__xludf.DUMMYFUNCTION("""COMPUTED_VALUE"""),"void")</f>
        <v>void</v>
      </c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IFERROR(__xludf.DUMMYFUNCTION("""COMPUTED_VALUE"""),"drag")</f>
        <v>drag</v>
      </c>
      <c r="B73" s="56" t="str">
        <f>IFERROR(__xludf.DUMMYFUNCTION("""COMPUTED_VALUE"""),"element1,element2")</f>
        <v>element1,element2</v>
      </c>
      <c r="C73" s="56" t="str">
        <f>IFERROR(__xludf.DUMMYFUNCTION("""COMPUTED_VALUE"""),"void")</f>
        <v>void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IFERROR(__xludf.DUMMYFUNCTION("""COMPUTED_VALUE"""),"returnChooseTopic")</f>
        <v>returnChooseTopic</v>
      </c>
      <c r="B74" s="56" t="str">
        <f>IFERROR(__xludf.DUMMYFUNCTION("""COMPUTED_VALUE"""),"from,to,exception,part")</f>
        <v>from,to,exception,part</v>
      </c>
      <c r="C74" s="56" t="str">
        <f>IFERROR(__xludf.DUMMYFUNCTION("""COMPUTED_VALUE"""),"void")</f>
        <v>void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IFERROR(__xludf.DUMMYFUNCTION("""COMPUTED_VALUE"""),"returnChooseTopic")</f>
        <v>returnChooseTopic</v>
      </c>
      <c r="B75" s="56" t="str">
        <f>IFERROR(__xludf.DUMMYFUNCTION("""COMPUTED_VALUE"""),"part")</f>
        <v>part</v>
      </c>
      <c r="C75" s="56" t="str">
        <f>IFERROR(__xludf.DUMMYFUNCTION("""COMPUTED_VALUE"""),"void")</f>
        <v>void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IFERROR(__xludf.DUMMYFUNCTION("""COMPUTED_VALUE"""),"deFindModeRunTestCase")</f>
        <v>deFindModeRunTestCase</v>
      </c>
      <c r="B76" s="56" t="str">
        <f>IFERROR(__xludf.DUMMYFUNCTION("""COMPUTED_VALUE"""),"key,sheetName,from,to")</f>
        <v>key,sheetName,from,to</v>
      </c>
      <c r="C76" s="56" t="str">
        <f>IFERROR(__xludf.DUMMYFUNCTION("""COMPUTED_VALUE"""),"void")</f>
        <v>void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IFERROR(__xludf.DUMMYFUNCTION("""COMPUTED_VALUE"""),"returnModeTC")</f>
        <v>returnModeTC</v>
      </c>
      <c r="B77" s="56" t="str">
        <f>IFERROR(__xludf.DUMMYFUNCTION("""COMPUTED_VALUE"""),"sheetName,to,expected,contain")</f>
        <v>sheetName,to,expected,contain</v>
      </c>
      <c r="C77" s="56" t="str">
        <f>IFERROR(__xludf.DUMMYFUNCTION("""COMPUTED_VALUE"""),"void")</f>
        <v>void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IFERROR(__xludf.DUMMYFUNCTION("""COMPUTED_VALUE"""),"ignoreScript")</f>
        <v>ignoreScript</v>
      </c>
      <c r="B78" s="56" t="str">
        <f>IFERROR(__xludf.DUMMYFUNCTION("""COMPUTED_VALUE"""),"number,to,sheetName,text")</f>
        <v>number,to,sheetName,text</v>
      </c>
      <c r="C78" s="56" t="str">
        <f>IFERROR(__xludf.DUMMYFUNCTION("""COMPUTED_VALUE"""),"void")</f>
        <v>void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IFERROR(__xludf.DUMMYFUNCTION("""COMPUTED_VALUE"""),"setRunModeTC")</f>
        <v>setRunModeTC</v>
      </c>
      <c r="B79" s="56" t="str">
        <f>IFERROR(__xludf.DUMMYFUNCTION("""COMPUTED_VALUE"""),"from,to,exception")</f>
        <v>from,to,exception</v>
      </c>
      <c r="C79" s="56" t="str">
        <f>IFERROR(__xludf.DUMMYFUNCTION("""COMPUTED_VALUE"""),"void")</f>
        <v>void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IFERROR(__xludf.DUMMYFUNCTION("""COMPUTED_VALUE"""),"setIndexVariableFile")</f>
        <v>setIndexVariableFile</v>
      </c>
      <c r="B80" s="56" t="str">
        <f>IFERROR(__xludf.DUMMYFUNCTION("""COMPUTED_VALUE"""),"index")</f>
        <v>index</v>
      </c>
      <c r="C80" s="56" t="str">
        <f>IFERROR(__xludf.DUMMYFUNCTION("""COMPUTED_VALUE"""),"void")</f>
        <v>void</v>
      </c>
      <c r="D80" s="56"/>
      <c r="E80" s="56"/>
      <c r="F80" s="56" t="str">
        <f>IFERROR(__xludf.DUMMYFUNCTION("""COMPUTED_VALUE"""),"set value for ""index"" in variable field")</f>
        <v>set value for "index" in variable field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IFERROR(__xludf.DUMMYFUNCTION("""COMPUTED_VALUE"""),"addIndexVariableFile")</f>
        <v>addIndexVariableFile</v>
      </c>
      <c r="B81" s="56" t="str">
        <f>IFERROR(__xludf.DUMMYFUNCTION("""COMPUTED_VALUE"""),"add")</f>
        <v>add</v>
      </c>
      <c r="C81" s="56" t="str">
        <f>IFERROR(__xludf.DUMMYFUNCTION("""COMPUTED_VALUE"""),"void")</f>
        <v>void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IFERROR(__xludf.DUMMYFUNCTION("""COMPUTED_VALUE"""),"changeModeTC")</f>
        <v>changeModeTC</v>
      </c>
      <c r="B82" s="56" t="str">
        <f>IFERROR(__xludf.DUMMYFUNCTION("""COMPUTED_VALUE"""),"keyWord,locator,component,tcRow,expected")</f>
        <v>keyWord,locator,component,tcRow,expected</v>
      </c>
      <c r="C82" s="56" t="str">
        <f>IFERROR(__xludf.DUMMYFUNCTION("""COMPUTED_VALUE"""),"void")</f>
        <v>void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IFERROR(__xludf.DUMMYFUNCTION("""COMPUTED_VALUE"""),"changeModeTCSetTrue")</f>
        <v>changeModeTCSetTrue</v>
      </c>
      <c r="B83" s="56" t="str">
        <f>IFERROR(__xludf.DUMMYFUNCTION("""COMPUTED_VALUE"""),"(String actual,String tcRow,String expect)")</f>
        <v>(String actual,String tcRow,String expect)</v>
      </c>
      <c r="C83" s="56" t="str">
        <f>IFERROR(__xludf.DUMMYFUNCTION("""COMPUTED_VALUE"""),"void")</f>
        <v>void</v>
      </c>
      <c r="D83" s="56"/>
      <c r="E83" s="56"/>
      <c r="F83" s="56" t="str">
        <f>IFERROR(__xludf.DUMMYFUNCTION("""COMPUTED_VALUE"""),"actual check equal expect if true tcRow set mode run YES")</f>
        <v>actual check equal expect if true tcRow set mode run YES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IFERROR(__xludf.DUMMYFUNCTION("""COMPUTED_VALUE"""),"changeModeTCSetFail")</f>
        <v>changeModeTCSetFail</v>
      </c>
      <c r="B84" s="56" t="str">
        <f>IFERROR(__xludf.DUMMYFUNCTION("""COMPUTED_VALUE"""),"(String actual,String tcRow,String expect)")</f>
        <v>(String actual,String tcRow,String expect)</v>
      </c>
      <c r="C84" s="56" t="str">
        <f>IFERROR(__xludf.DUMMYFUNCTION("""COMPUTED_VALUE"""),"void")</f>
        <v>void</v>
      </c>
      <c r="D84" s="56"/>
      <c r="E84" s="56"/>
      <c r="F84" s="56" t="str">
        <f>IFERROR(__xludf.DUMMYFUNCTION("""COMPUTED_VALUE"""),"actual check equal expect if true tcRow set mode run NO")</f>
        <v>actual check equal expect if true tcRow set mode run NO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