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  <extLst>
    <ext uri="GoogleSheetsCustomDataVersion2">
      <go:sheetsCustomData xmlns:go="http://customooxmlschemas.google.com/" r:id="rId8" roundtripDataChecksum="hl2YCVZ43SRZRBKQR4bNFCyDr9RuwjSWZZB5bfwXbX4="/>
    </ext>
  </extLst>
</workbook>
</file>

<file path=xl/sharedStrings.xml><?xml version="1.0" encoding="utf-8"?>
<sst xmlns="http://schemas.openxmlformats.org/spreadsheetml/2006/main" count="40" uniqueCount="32">
  <si>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</si>
  <si>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</si>
  <si>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</si>
  <si>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</si>
  <si>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</si>
  <si>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</si>
  <si>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</si>
  <si>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</si>
  <si>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</si>
  <si>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</si>
  <si>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</si>
  <si>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RUN</t>
  </si>
  <si>
    <t>SUM</t>
  </si>
  <si>
    <t>TC1</t>
  </si>
  <si>
    <t>Reset Index variable</t>
  </si>
  <si>
    <t>Y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</si>
  <si>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</si>
  <si>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</si>
  <si>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</si>
  <si>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</si>
  <si>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</si>
  <si>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</si>
  <si>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</si>
  <si>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</si>
  <si>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</si>
  <si>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</si>
  <si>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</si>
  <si>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Reset variable Index</t>
  </si>
  <si>
    <t>setIndexVariableFile</t>
  </si>
  <si>
    <t>0</t>
  </si>
  <si>
    <t>Loop</t>
  </si>
  <si>
    <t>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</si>
</sst>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2.0"/>
      <color theme="1"/>
      <name val="Times New Roman"/>
    </font>
    <font>
      <sz val="12.0"/>
      <color theme="1"/>
      <name val="&quot;Times New Roman&quot;"/>
    </font>
    <font>
      <sz val="10.0"/>
      <color theme="1"/>
      <name val="Arial"/>
    </font>
    <font>
      <color theme="1"/>
      <name val="Arial"/>
    </font>
    <font>
      <b/>
      <sz val="12.0"/>
      <color theme="1"/>
      <name val="Times New Roman"/>
    </font>
    <font>
      <sz val="13.0"/>
      <color theme="1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3" fontId="2" numFmtId="0" xfId="0" applyAlignment="1" applyFill="1" applyFont="1">
      <alignment horizontal="center" vertical="bottom"/>
    </xf>
    <xf borderId="0" fillId="4" fontId="2" numFmtId="0" xfId="0" applyAlignment="1" applyFill="1" applyFont="1">
      <alignment horizontal="center" vertical="bottom"/>
    </xf>
    <xf borderId="0" fillId="5" fontId="2" numFmtId="0" xfId="0" applyAlignment="1" applyFill="1" applyFont="1">
      <alignment horizontal="center" vertical="bottom"/>
    </xf>
    <xf borderId="0" fillId="2" fontId="2" numFmtId="0" xfId="0" applyAlignment="1" applyFont="1">
      <alignment horizontal="center" vertical="bottom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3" numFmtId="0" xfId="0" applyFont="1"/>
    <xf borderId="0" fillId="6" fontId="4" numFmtId="0" xfId="0" applyAlignment="1" applyFill="1" applyFont="1">
      <alignment vertical="bottom"/>
    </xf>
    <xf borderId="0" fillId="0" fontId="4" numFmtId="0" xfId="0" applyAlignment="1" applyFont="1">
      <alignment vertical="bottom"/>
    </xf>
    <xf borderId="1" fillId="7" fontId="5" numFmtId="0" xfId="0" applyAlignment="1" applyBorder="1" applyFill="1" applyFont="1">
      <alignment shrinkToFit="0" vertical="center" wrapText="1"/>
    </xf>
    <xf borderId="1" fillId="7" fontId="5" numFmtId="0" xfId="0" applyAlignment="1" applyBorder="1" applyFont="1">
      <alignment horizontal="left" shrinkToFit="0" vertical="center" wrapText="1"/>
    </xf>
    <xf borderId="1" fillId="7" fontId="5" numFmtId="49" xfId="0" applyAlignment="1" applyBorder="1" applyFont="1" applyNumberFormat="1">
      <alignment shrinkToFit="0" vertical="center" wrapText="1"/>
    </xf>
    <xf borderId="1" fillId="7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readingOrder="0" shrinkToFit="0" wrapText="1"/>
    </xf>
    <xf quotePrefix="1" borderId="0" fillId="0" fontId="1" numFmtId="49" xfId="0" applyAlignment="1" applyFont="1" applyNumberFormat="1">
      <alignment readingOrder="0" shrinkToFit="0" wrapText="1"/>
    </xf>
    <xf borderId="0" fillId="0" fontId="4" numFmtId="0" xfId="0" applyAlignment="1" applyFont="1">
      <alignment shrinkToFit="0" wrapText="1"/>
    </xf>
    <xf borderId="0" fillId="0" fontId="1" numFmtId="0" xfId="0" applyAlignment="1" applyFont="1">
      <alignment horizontal="center" shrinkToFit="0" wrapText="1"/>
    </xf>
    <xf borderId="0" fillId="0" fontId="4" numFmtId="49" xfId="0" applyAlignment="1" applyFont="1" applyNumberFormat="1">
      <alignment shrinkToFit="0" vertical="bottom" wrapText="1"/>
    </xf>
    <xf borderId="0" fillId="0" fontId="3" numFmtId="0" xfId="0" applyAlignment="1" applyFont="1">
      <alignment shrinkToFit="0" wrapText="1"/>
    </xf>
    <xf borderId="0" fillId="2" fontId="1" numFmtId="0" xfId="0" applyFont="1"/>
    <xf borderId="1" fillId="8" fontId="6" numFmtId="0" xfId="0" applyAlignment="1" applyBorder="1" applyFill="1" applyFont="1">
      <alignment shrinkToFit="0" wrapText="1"/>
    </xf>
    <xf borderId="1" fillId="8" fontId="6" numFmtId="49" xfId="0" applyAlignment="1" applyBorder="1" applyFont="1" applyNumberFormat="1">
      <alignment horizontal="left" shrinkToFit="0" wrapText="1"/>
    </xf>
    <xf borderId="1" fillId="8" fontId="6" numFmtId="49" xfId="0" applyAlignment="1" applyBorder="1" applyFont="1" applyNumberFormat="1">
      <alignment shrinkToFit="0" wrapText="1"/>
    </xf>
    <xf borderId="0" fillId="0" fontId="6" numFmtId="0" xfId="0" applyAlignment="1" applyFont="1">
      <alignment shrinkToFit="0" wrapText="1"/>
    </xf>
    <xf borderId="0" fillId="0" fontId="6" numFmtId="49" xfId="0" applyAlignment="1" applyFont="1" applyNumberFormat="1">
      <alignment horizontal="left" shrinkToFit="0" wrapText="1"/>
    </xf>
    <xf borderId="0" fillId="0" fontId="6" numFmtId="49" xfId="0" applyAlignment="1" applyFont="1" applyNumberFormat="1">
      <alignment shrinkToFit="0" wrapText="1"/>
    </xf>
    <xf borderId="0" fillId="0" fontId="6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13.38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5.75" customHeight="1">
      <c r="A2" s="6" t="s">
        <v>13</v>
      </c>
      <c r="B2" s="7" t="s">
        <v>14</v>
      </c>
      <c r="C2" s="6" t="s">
        <v>15</v>
      </c>
      <c r="D2" s="8"/>
      <c r="E2" s="8"/>
      <c r="F2" s="6"/>
      <c r="G2" s="6"/>
      <c r="H2" s="6"/>
      <c r="I2" s="9" t="str">
        <f>TEXT(COUNTIF(D:D,"PASS"),"###")</f>
        <v/>
      </c>
      <c r="J2" s="9" t="str">
        <f>TEXT(COUNTIF(D:D,"FAIL"),"###")</f>
        <v/>
      </c>
      <c r="K2" s="9" t="str">
        <f>TEXT(COUNTIF(D:D,"SKIP"),"###")</f>
        <v/>
      </c>
      <c r="L2" s="10" t="str">
        <f>TEXT(I2+J2,"###")</f>
        <v/>
      </c>
      <c r="M2" s="10" t="str">
        <f>TEXT(I2+J2+K2,"###")</f>
        <v/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</sheetData>
  <conditionalFormatting sqref="D1:D2">
    <cfRule type="cellIs" dxfId="0" priority="1" operator="equal">
      <formula>"PASS"</formula>
    </cfRule>
  </conditionalFormatting>
  <conditionalFormatting sqref="D1:D2">
    <cfRule type="cellIs" dxfId="1" priority="2" operator="equal">
      <formula>"FAIL"</formula>
    </cfRule>
  </conditionalFormatting>
  <conditionalFormatting sqref="D1:D2">
    <cfRule type="cellIs" dxfId="2" priority="3" operator="equal">
      <formula>"SKIP"</formula>
    </cfRule>
  </conditionalFormatting>
  <dataValidations>
    <dataValidation type="list" allowBlank="1" showErrorMessage="1" sqref="C2">
      <formula1>"Y,N"</formula1>
    </dataValidation>
    <dataValidation type="list" allowBlank="1" showErrorMessage="1" sqref="F2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3.5"/>
    <col customWidth="1" min="6" max="6" width="20.7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14" width="20.38"/>
  </cols>
  <sheetData>
    <row r="1" ht="21.75" customHeight="1">
      <c r="A1" s="11" t="s">
        <v>0</v>
      </c>
      <c r="B1" s="11" t="s">
        <v>16</v>
      </c>
      <c r="C1" s="11" t="s">
        <v>1</v>
      </c>
      <c r="D1" s="12" t="s">
        <v>17</v>
      </c>
      <c r="E1" s="13" t="s">
        <v>18</v>
      </c>
      <c r="F1" s="11" t="s">
        <v>19</v>
      </c>
      <c r="G1" s="14" t="s">
        <v>20</v>
      </c>
      <c r="H1" s="11" t="s">
        <v>21</v>
      </c>
      <c r="I1" s="11" t="s">
        <v>22</v>
      </c>
      <c r="J1" s="12" t="s">
        <v>23</v>
      </c>
      <c r="K1" s="12" t="s">
        <v>6</v>
      </c>
      <c r="L1" s="11" t="s">
        <v>24</v>
      </c>
      <c r="M1" s="11" t="s">
        <v>4</v>
      </c>
      <c r="N1" s="11" t="s">
        <v>25</v>
      </c>
    </row>
    <row r="2" ht="15.75" customHeight="1">
      <c r="A2" s="15" t="s">
        <v>13</v>
      </c>
      <c r="B2" s="15" t="s">
        <v>26</v>
      </c>
      <c r="C2" s="16" t="s">
        <v>27</v>
      </c>
      <c r="D2" s="16" t="s">
        <v>28</v>
      </c>
      <c r="E2" s="17" t="s">
        <v>29</v>
      </c>
      <c r="F2" s="18"/>
      <c r="G2" s="19" t="s">
        <v>15</v>
      </c>
      <c r="H2" s="18"/>
      <c r="I2" s="20"/>
      <c r="J2" s="18"/>
      <c r="K2" s="18"/>
      <c r="L2" s="18"/>
      <c r="M2" s="21"/>
      <c r="N2" s="18"/>
    </row>
  </sheetData>
  <conditionalFormatting sqref="L1:L2 M1:N1">
    <cfRule type="cellIs" dxfId="0" priority="1" operator="equal">
      <formula>"PASS"</formula>
    </cfRule>
  </conditionalFormatting>
  <conditionalFormatting sqref="L1:L2 M1:N1">
    <cfRule type="cellIs" dxfId="3" priority="2" operator="equal">
      <formula>"FAIL"</formula>
    </cfRule>
  </conditionalFormatting>
  <conditionalFormatting sqref="L1:L2 M1:N1">
    <cfRule type="cellIs" dxfId="4" priority="3" operator="equal">
      <formula>"SKIP"</formula>
    </cfRule>
  </conditionalFormatting>
  <dataValidations>
    <dataValidation type="list" allowBlank="1" showErrorMessage="1" sqref="H2">
      <formula1>Keywords!$A$2:$A174</formula1>
    </dataValidation>
    <dataValidation type="list" allowBlank="1" showErrorMessage="1" sqref="G2">
      <formula1>"Y,N"</formula1>
    </dataValidation>
    <dataValidation type="list" allowBlank="1" showErrorMessage="1" sqref="A2">
      <formula1>TestCase!$A:$A</formula1>
    </dataValidation>
    <dataValidation type="list" allowBlank="1" showErrorMessage="1" sqref="D2">
      <formula1>Keywords!$A$2:$A2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22" t="s">
        <v>30</v>
      </c>
      <c r="C1" s="22" t="s">
        <v>31</v>
      </c>
      <c r="D1" s="1" t="s">
        <v>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23" t="str">
        <f>IFERROR(__xludf.DUMMYFUNCTION("IMPORTRANGE(""https://docs.google.com/spreadsheets/d/1LdgyhxYW9Lh1fGd5s0S1oxhFlAL2nJXQp7mHAPUsHfU/edit#gid=0"",""Sheet1!A:F"")"),"Keyword")</f>
        <v>Keyword</v>
      </c>
      <c r="B1" s="24" t="str">
        <f>IFERROR(__xludf.DUMMYFUNCTION("""COMPUTED_VALUE"""),"Param")</f>
        <v>Param</v>
      </c>
      <c r="C1" s="24" t="str">
        <f>IFERROR(__xludf.DUMMYFUNCTION("""COMPUTED_VALUE"""),"Return type")</f>
        <v>Return type</v>
      </c>
      <c r="D1" s="24" t="str">
        <f>IFERROR(__xludf.DUMMYFUNCTION("""COMPUTED_VALUE"""),"value[Ex]")</f>
        <v>value[Ex]</v>
      </c>
      <c r="E1" s="25" t="str">
        <f>IFERROR(__xludf.DUMMYFUNCTION("""COMPUTED_VALUE"""),"Return")</f>
        <v>Return</v>
      </c>
      <c r="F1" s="25" t="str">
        <f>IFERROR(__xludf.DUMMYFUNCTION("""COMPUTED_VALUE"""),"Note")</f>
        <v>Note</v>
      </c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ht="15.75" customHeight="1">
      <c r="A2" s="26" t="str">
        <f>IFERROR(__xludf.DUMMYFUNCTION("""COMPUTED_VALUE"""),"openApp")</f>
        <v>openApp</v>
      </c>
      <c r="B2" s="27"/>
      <c r="C2" s="27" t="str">
        <f>IFERROR(__xludf.DUMMYFUNCTION("""COMPUTED_VALUE"""),"void")</f>
        <v>void</v>
      </c>
      <c r="D2" s="27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ht="15.75" customHeight="1">
      <c r="A3" s="26" t="str">
        <f>IFERROR(__xludf.DUMMYFUNCTION("""COMPUTED_VALUE"""),"waitingForCourseListDisplay")</f>
        <v>waitingForCourseListDisplay</v>
      </c>
      <c r="B3" s="27"/>
      <c r="C3" s="27" t="str">
        <f>IFERROR(__xludf.DUMMYFUNCTION("""COMPUTED_VALUE"""),"void")</f>
        <v>void</v>
      </c>
      <c r="D3" s="27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ht="15.75" customHeight="1">
      <c r="A4" s="26" t="str">
        <f>IFERROR(__xludf.DUMMYFUNCTION("""COMPUTED_VALUE"""),"click")</f>
        <v>click</v>
      </c>
      <c r="B4" s="27" t="str">
        <f>IFERROR(__xludf.DUMMYFUNCTION("""COMPUTED_VALUE"""),"element,component,property[,index]")</f>
        <v>element,component,property[,index]</v>
      </c>
      <c r="C4" s="27" t="str">
        <f>IFERROR(__xludf.DUMMYFUNCTION("""COMPUTED_VALUE"""),"void")</f>
        <v>void</v>
      </c>
      <c r="D4" s="27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ht="15.75" customHeight="1">
      <c r="A5" s="26" t="str">
        <f>IFERROR(__xludf.DUMMYFUNCTION("""COMPUTED_VALUE"""),"clickLocatorByVarFile")</f>
        <v>clickLocatorByVarFile</v>
      </c>
      <c r="B5" s="27" t="str">
        <f>IFERROR(__xludf.DUMMYFUNCTION("""COMPUTED_VALUE"""),"generate,element,component,property,key")</f>
        <v>generate,element,component,property,key</v>
      </c>
      <c r="C5" s="27" t="str">
        <f>IFERROR(__xludf.DUMMYFUNCTION("""COMPUTED_VALUE"""),"void")</f>
        <v>void</v>
      </c>
      <c r="D5" s="27"/>
      <c r="E5" s="26"/>
      <c r="F5" s="28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15.75" customHeight="1">
      <c r="A6" s="26" t="str">
        <f>IFERROR(__xludf.DUMMYFUNCTION("""COMPUTED_VALUE"""),"pressLocatorByVarFile")</f>
        <v>pressLocatorByVarFile</v>
      </c>
      <c r="B6" s="27" t="str">
        <f>IFERROR(__xludf.DUMMYFUNCTION("""COMPUTED_VALUE"""),"element,component,property,key")</f>
        <v>element,component,property,key</v>
      </c>
      <c r="C6" s="27" t="str">
        <f>IFERROR(__xludf.DUMMYFUNCTION("""COMPUTED_VALUE"""),"void")</f>
        <v>void</v>
      </c>
      <c r="D6" s="27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15.75" customHeight="1">
      <c r="A7" s="26" t="str">
        <f>IFERROR(__xludf.DUMMYFUNCTION("""COMPUTED_VALUE"""),"clickWhichObjectEnable")</f>
        <v>clickWhichObjectEnable</v>
      </c>
      <c r="B7" s="27" t="str">
        <f>IFERROR(__xludf.DUMMYFUNCTION("""COMPUTED_VALUE"""),"element[,index],component,property")</f>
        <v>element[,index],component,property</v>
      </c>
      <c r="C7" s="27" t="str">
        <f>IFERROR(__xludf.DUMMYFUNCTION("""COMPUTED_VALUE"""),"void")</f>
        <v>void</v>
      </c>
      <c r="D7" s="27"/>
      <c r="E7" s="26"/>
      <c r="F7" s="28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15.75" customHeight="1">
      <c r="A8" s="26" t="str">
        <f>IFERROR(__xludf.DUMMYFUNCTION("""COMPUTED_VALUE"""),"getCurrentScene")</f>
        <v>getCurrentScene</v>
      </c>
      <c r="B8" s="27" t="str">
        <f>IFERROR(__xludf.DUMMYFUNCTION("""COMPUTED_VALUE"""),"element")</f>
        <v>element</v>
      </c>
      <c r="C8" s="27" t="str">
        <f>IFERROR(__xludf.DUMMYFUNCTION("""COMPUTED_VALUE"""),"String")</f>
        <v>String</v>
      </c>
      <c r="D8" s="27"/>
      <c r="E8" s="26"/>
      <c r="F8" s="28" t="str">
        <f>IFERROR(__xludf.DUMMYFUNCTION("""COMPUTED_VALUE"""),"element not present")</f>
        <v>element not present</v>
      </c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15.75" customHeight="1">
      <c r="A9" s="26" t="str">
        <f>IFERROR(__xludf.DUMMYFUNCTION("""COMPUTED_VALUE"""),"elementDisplay")</f>
        <v>elementDisplay</v>
      </c>
      <c r="B9" s="27" t="str">
        <f>IFERROR(__xludf.DUMMYFUNCTION("""COMPUTED_VALUE"""),"element[,index]")</f>
        <v>element[,index]</v>
      </c>
      <c r="C9" s="27" t="str">
        <f>IFERROR(__xludf.DUMMYFUNCTION("""COMPUTED_VALUE"""),"String")</f>
        <v>String</v>
      </c>
      <c r="D9" s="27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15.75" customHeight="1">
      <c r="A10" s="26" t="str">
        <f>IFERROR(__xludf.DUMMYFUNCTION("""COMPUTED_VALUE"""),"clickDownAndUp")</f>
        <v>clickDownAndUp</v>
      </c>
      <c r="B10" s="27" t="str">
        <f>IFERROR(__xludf.DUMMYFUNCTION("""COMPUTED_VALUE"""),"element[,index]")</f>
        <v>element[,index]</v>
      </c>
      <c r="C10" s="27" t="str">
        <f>IFERROR(__xludf.DUMMYFUNCTION("""COMPUTED_VALUE"""),"void")</f>
        <v>void</v>
      </c>
      <c r="D10" s="27"/>
      <c r="E10" s="26"/>
      <c r="F10" s="28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ht="15.75" customHeight="1">
      <c r="A11" s="26" t="str">
        <f>IFERROR(__xludf.DUMMYFUNCTION("""COMPUTED_VALUE"""),"swipeToLeft")</f>
        <v>swipeToLeft</v>
      </c>
      <c r="B11" s="27" t="str">
        <f>IFERROR(__xludf.DUMMYFUNCTION("""COMPUTED_VALUE"""),"number")</f>
        <v>number</v>
      </c>
      <c r="C11" s="27" t="str">
        <f>IFERROR(__xludf.DUMMYFUNCTION("""COMPUTED_VALUE"""),"void")</f>
        <v>void</v>
      </c>
      <c r="D11" s="27"/>
      <c r="E11" s="26"/>
      <c r="F11" s="28" t="str">
        <f>IFERROR(__xludf.DUMMYFUNCTION("""COMPUTED_VALUE"""),"Scroll sang trái")</f>
        <v>Scroll sang trái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ht="15.75" customHeight="1">
      <c r="A12" s="26" t="str">
        <f>IFERROR(__xludf.DUMMYFUNCTION("""COMPUTED_VALUE"""),"swipeToLeft")</f>
        <v>swipeToLeft</v>
      </c>
      <c r="B12" s="27" t="str">
        <f>IFERROR(__xludf.DUMMYFUNCTION("""COMPUTED_VALUE"""),"x1,x2,y")</f>
        <v>x1,x2,y</v>
      </c>
      <c r="C12" s="27" t="str">
        <f>IFERROR(__xludf.DUMMYFUNCTION("""COMPUTED_VALUE"""),"void")</f>
        <v>void</v>
      </c>
      <c r="D12" s="29"/>
      <c r="E12" s="26"/>
      <c r="F12" s="28" t="str">
        <f>IFERROR(__xludf.DUMMYFUNCTION("""COMPUTED_VALUE"""),"Scroll sang trái, tọa độ là số nguyên")</f>
        <v>Scroll sang trái, tọa độ là số nguyên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ht="15.75" customHeight="1">
      <c r="A13" s="26" t="str">
        <f>IFERROR(__xludf.DUMMYFUNCTION("""COMPUTED_VALUE"""),"swipe")</f>
        <v>swipe</v>
      </c>
      <c r="B13" s="27" t="str">
        <f>IFERROR(__xludf.DUMMYFUNCTION("""COMPUTED_VALUE"""),"x1,x2,y")</f>
        <v>x1,x2,y</v>
      </c>
      <c r="C13" s="27" t="str">
        <f>IFERROR(__xludf.DUMMYFUNCTION("""COMPUTED_VALUE"""),"void")</f>
        <v>void</v>
      </c>
      <c r="D13" s="27"/>
      <c r="E13" s="26"/>
      <c r="F13" s="28" t="str">
        <f>IFERROR(__xludf.DUMMYFUNCTION("""COMPUTED_VALUE"""),"- scroll ngang
- Tọa độ là int
- x1 (start) tới x2 (end)")</f>
        <v>- scroll ngang
- Tọa độ là int
- x1 (start) tới x2 (end)</v>
      </c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ht="15.75" customHeight="1">
      <c r="A14" s="26" t="str">
        <f>IFERROR(__xludf.DUMMYFUNCTION("""COMPUTED_VALUE"""),"waitForObject")</f>
        <v>waitForObject</v>
      </c>
      <c r="B14" s="27" t="str">
        <f>IFERROR(__xludf.DUMMYFUNCTION("""COMPUTED_VALUE"""),"element[,timeout(s)]")</f>
        <v>element[,timeout(s)]</v>
      </c>
      <c r="C14" s="27" t="str">
        <f>IFERROR(__xludf.DUMMYFUNCTION("""COMPUTED_VALUE"""),"void")</f>
        <v>void</v>
      </c>
      <c r="D14" s="27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ht="15.75" customHeight="1">
      <c r="A15" s="26" t="str">
        <f>IFERROR(__xludf.DUMMYFUNCTION("""COMPUTED_VALUE"""),"waitForObjectNoReturn")</f>
        <v>waitForObjectNoReturn</v>
      </c>
      <c r="B15" s="27" t="str">
        <f>IFERROR(__xludf.DUMMYFUNCTION("""COMPUTED_VALUE"""),"element,timeout(s)")</f>
        <v>element,timeout(s)</v>
      </c>
      <c r="C15" s="27" t="str">
        <f>IFERROR(__xludf.DUMMYFUNCTION("""COMPUTED_VALUE"""),"void")</f>
        <v>void</v>
      </c>
      <c r="D15" s="27"/>
      <c r="E15" s="26"/>
      <c r="F15" s="28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ht="15.75" customHeight="1">
      <c r="A16" s="26" t="str">
        <f>IFERROR(__xludf.DUMMYFUNCTION("""COMPUTED_VALUE"""),"waitForObjectContain")</f>
        <v>waitForObjectContain</v>
      </c>
      <c r="B16" s="27" t="str">
        <f>IFERROR(__xludf.DUMMYFUNCTION("""COMPUTED_VALUE"""),"element,component,property,content")</f>
        <v>element,component,property,content</v>
      </c>
      <c r="C16" s="27" t="str">
        <f>IFERROR(__xludf.DUMMYFUNCTION("""COMPUTED_VALUE"""),"void")</f>
        <v>void</v>
      </c>
      <c r="D16" s="29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ht="15.75" customHeight="1">
      <c r="A17" s="26" t="str">
        <f>IFERROR(__xludf.DUMMYFUNCTION("""COMPUTED_VALUE"""),"waitForObjectContain")</f>
        <v>waitForObjectContain</v>
      </c>
      <c r="B17" s="27" t="str">
        <f>IFERROR(__xludf.DUMMYFUNCTION("""COMPUTED_VALUE"""),"element,key,content")</f>
        <v>element,key,content</v>
      </c>
      <c r="C17" s="27" t="str">
        <f>IFERROR(__xludf.DUMMYFUNCTION("""COMPUTED_VALUE"""),"void")</f>
        <v>void</v>
      </c>
      <c r="D17" s="29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ht="15.75" customHeight="1">
      <c r="A18" s="26" t="str">
        <f>IFERROR(__xludf.DUMMYFUNCTION("""COMPUTED_VALUE"""),"waitForObjectInScreen")</f>
        <v>waitForObjectInScreen</v>
      </c>
      <c r="B18" s="27" t="str">
        <f>IFERROR(__xludf.DUMMYFUNCTION("""COMPUTED_VALUE"""),"element[,timeout(s)]")</f>
        <v>element[,timeout(s)]</v>
      </c>
      <c r="C18" s="27" t="str">
        <f>IFERROR(__xludf.DUMMYFUNCTION("""COMPUTED_VALUE"""),"void")</f>
        <v>void</v>
      </c>
      <c r="D18" s="29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ht="15.75" customHeight="1">
      <c r="A19" s="26" t="str">
        <f>IFERROR(__xludf.DUMMYFUNCTION("""COMPUTED_VALUE"""),"simulateClick")</f>
        <v>simulateClick</v>
      </c>
      <c r="B19" s="27" t="str">
        <f>IFERROR(__xludf.DUMMYFUNCTION("""COMPUTED_VALUE"""),"element,property[,index]")</f>
        <v>element,property[,index]</v>
      </c>
      <c r="C19" s="27" t="str">
        <f>IFERROR(__xludf.DUMMYFUNCTION("""COMPUTED_VALUE"""),"void")</f>
        <v>void</v>
      </c>
      <c r="D19" s="29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ht="15.75" customHeight="1">
      <c r="A20" s="26" t="str">
        <f>IFERROR(__xludf.DUMMYFUNCTION("""COMPUTED_VALUE"""),"press")</f>
        <v>press</v>
      </c>
      <c r="B20" s="27" t="str">
        <f>IFERROR(__xludf.DUMMYFUNCTION("""COMPUTED_VALUE"""),"element[,index]")</f>
        <v>element[,index]</v>
      </c>
      <c r="C20" s="27" t="str">
        <f>IFERROR(__xludf.DUMMYFUNCTION("""COMPUTED_VALUE"""),"void")</f>
        <v>void</v>
      </c>
      <c r="D20" s="29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ht="15.75" customHeight="1">
      <c r="A21" s="26" t="str">
        <f>IFERROR(__xludf.DUMMYFUNCTION("""COMPUTED_VALUE"""),"pressWithTag")</f>
        <v>pressWithTag</v>
      </c>
      <c r="B21" s="27" t="str">
        <f>IFERROR(__xludf.DUMMYFUNCTION("""COMPUTED_VALUE"""),"tagNew,tagOld")</f>
        <v>tagNew,tagOld</v>
      </c>
      <c r="C21" s="27" t="str">
        <f>IFERROR(__xludf.DUMMYFUNCTION("""COMPUTED_VALUE"""),"void")</f>
        <v>void</v>
      </c>
      <c r="D21" s="29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ht="15.75" customHeight="1">
      <c r="A22" s="26" t="str">
        <f>IFERROR(__xludf.DUMMYFUNCTION("""COMPUTED_VALUE"""),"swipeToRight")</f>
        <v>swipeToRight</v>
      </c>
      <c r="B22" s="29" t="str">
        <f>IFERROR(__xludf.DUMMYFUNCTION("""COMPUTED_VALUE"""),"number")</f>
        <v>number</v>
      </c>
      <c r="C22" s="29" t="str">
        <f>IFERROR(__xludf.DUMMYFUNCTION("""COMPUTED_VALUE"""),"void")</f>
        <v>void</v>
      </c>
      <c r="D22" s="29"/>
      <c r="E22" s="26"/>
      <c r="F22" s="26" t="str">
        <f>IFERROR(__xludf.DUMMYFUNCTION("""COMPUTED_VALUE"""),"Scroll sang phải")</f>
        <v>Scroll sang phải</v>
      </c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ht="15.75" customHeight="1">
      <c r="A23" s="26" t="str">
        <f>IFERROR(__xludf.DUMMYFUNCTION("""COMPUTED_VALUE"""),"swipeToRight")</f>
        <v>swipeToRight</v>
      </c>
      <c r="B23" s="26" t="str">
        <f>IFERROR(__xludf.DUMMYFUNCTION("""COMPUTED_VALUE"""),"x1,x2,y")</f>
        <v>x1,x2,y</v>
      </c>
      <c r="C23" s="26" t="str">
        <f>IFERROR(__xludf.DUMMYFUNCTION("""COMPUTED_VALUE"""),"void")</f>
        <v>void</v>
      </c>
      <c r="D23" s="26"/>
      <c r="E23" s="26"/>
      <c r="F23" s="26" t="str">
        <f>IFERROR(__xludf.DUMMYFUNCTION("""COMPUTED_VALUE"""),"Scroll sang phải")</f>
        <v>Scroll sang phải</v>
      </c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ht="15.75" customHeight="1">
      <c r="A24" s="26" t="str">
        <f>IFERROR(__xludf.DUMMYFUNCTION("""COMPUTED_VALUE"""),"getPropertyValue")</f>
        <v>getPropertyValue</v>
      </c>
      <c r="B24" s="26" t="str">
        <f>IFERROR(__xludf.DUMMYFUNCTION("""COMPUTED_VALUE"""),"element,component,property")</f>
        <v>element,component,property</v>
      </c>
      <c r="C24" s="26" t="str">
        <f>IFERROR(__xludf.DUMMYFUNCTION("""COMPUTED_VALUE"""),"String")</f>
        <v>String</v>
      </c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ht="15.75" customHeight="1">
      <c r="A25" s="26" t="str">
        <f>IFERROR(__xludf.DUMMYFUNCTION("""COMPUTED_VALUE"""),"getImageName")</f>
        <v>getImageName</v>
      </c>
      <c r="B25" s="26" t="str">
        <f>IFERROR(__xludf.DUMMYFUNCTION("""COMPUTED_VALUE"""),"element[,component]")</f>
        <v>element[,component]</v>
      </c>
      <c r="C25" s="26" t="str">
        <f>IFERROR(__xludf.DUMMYFUNCTION("""COMPUTED_VALUE"""),"String")</f>
        <v>String</v>
      </c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ht="15.75" customHeight="1">
      <c r="A26" s="26" t="str">
        <f>IFERROR(__xludf.DUMMYFUNCTION("""COMPUTED_VALUE"""),"getImageNameVariable")</f>
        <v>getImageNameVariable</v>
      </c>
      <c r="B26" s="26" t="str">
        <f>IFERROR(__xludf.DUMMYFUNCTION("""COMPUTED_VALUE"""),"generate,element[,component],key")</f>
        <v>generate,element[,component],key</v>
      </c>
      <c r="C26" s="26" t="str">
        <f>IFERROR(__xludf.DUMMYFUNCTION("""COMPUTED_VALUE"""),"String")</f>
        <v>String</v>
      </c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ht="15.75" customHeight="1">
      <c r="A27" s="26" t="str">
        <f>IFERROR(__xludf.DUMMYFUNCTION("""COMPUTED_VALUE"""),"getImageColor")</f>
        <v>getImageColor</v>
      </c>
      <c r="B27" s="26" t="str">
        <f>IFERROR(__xludf.DUMMYFUNCTION("""COMPUTED_VALUE"""),"element")</f>
        <v>element</v>
      </c>
      <c r="C27" s="26" t="str">
        <f>IFERROR(__xludf.DUMMYFUNCTION("""COMPUTED_VALUE"""),"String")</f>
        <v>String</v>
      </c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ht="15.75" customHeight="1">
      <c r="A28" s="26" t="str">
        <f>IFERROR(__xludf.DUMMYFUNCTION("""COMPUTED_VALUE"""),"getPropertyValues")</f>
        <v>getPropertyValues</v>
      </c>
      <c r="B28" s="26" t="str">
        <f>IFERROR(__xludf.DUMMYFUNCTION("""COMPUTED_VALUE"""),"element,component,property,second")</f>
        <v>element,component,property,second</v>
      </c>
      <c r="C28" s="26" t="str">
        <f>IFERROR(__xludf.DUMMYFUNCTION("""COMPUTED_VALUE"""),"String")</f>
        <v>String</v>
      </c>
      <c r="D28" s="26"/>
      <c r="E28" s="26"/>
      <c r="F28" s="28" t="str">
        <f>IFERROR(__xludf.DUMMYFUNCTION("""COMPUTED_VALUE"""),"param number là số lượng value cần check")</f>
        <v>param number là số lượng value cần check</v>
      </c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ht="15.75" customHeight="1">
      <c r="A29" s="26" t="str">
        <f>IFERROR(__xludf.DUMMYFUNCTION("""COMPUTED_VALUE"""),"getText")</f>
        <v>getText</v>
      </c>
      <c r="B29" s="26" t="str">
        <f>IFERROR(__xludf.DUMMYFUNCTION("""COMPUTED_VALUE"""),"element,component")</f>
        <v>element,component</v>
      </c>
      <c r="C29" s="26" t="str">
        <f>IFERROR(__xludf.DUMMYFUNCTION("""COMPUTED_VALUE"""),"String")</f>
        <v>String</v>
      </c>
      <c r="D29" s="26"/>
      <c r="E29" s="26"/>
      <c r="F29" s="28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15.75" customHeight="1">
      <c r="A30" s="26" t="str">
        <f>IFERROR(__xludf.DUMMYFUNCTION("""COMPUTED_VALUE"""),"getTexts")</f>
        <v>getTexts</v>
      </c>
      <c r="B30" s="26" t="str">
        <f>IFERROR(__xludf.DUMMYFUNCTION("""COMPUTED_VALUE"""),"element,component,expect")</f>
        <v>element,component,expect</v>
      </c>
      <c r="C30" s="26" t="str">
        <f>IFERROR(__xludf.DUMMYFUNCTION("""COMPUTED_VALUE"""),"String")</f>
        <v>String</v>
      </c>
      <c r="D30" s="26"/>
      <c r="E30" s="26"/>
      <c r="F30" s="26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ht="15.75" customHeight="1">
      <c r="A31" s="26" t="str">
        <f>IFERROR(__xludf.DUMMYFUNCTION("""COMPUTED_VALUE"""),"getTextsByTime")</f>
        <v>getTextsByTime</v>
      </c>
      <c r="B31" s="26" t="str">
        <f>IFERROR(__xludf.DUMMYFUNCTION("""COMPUTED_VALUE"""),"element,component,second,expect")</f>
        <v>element,component,second,expect</v>
      </c>
      <c r="C31" s="26" t="str">
        <f>IFERROR(__xludf.DUMMYFUNCTION("""COMPUTED_VALUE"""),"String")</f>
        <v>String</v>
      </c>
      <c r="D31" s="26"/>
      <c r="E31" s="26"/>
      <c r="F31" s="26" t="str">
        <f>IFERROR(__xludf.DUMMYFUNCTION("""COMPUTED_VALUE"""),"Stop khi actual contain expect or time = second")</f>
        <v>Stop khi actual contain expect or time = second</v>
      </c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ht="15.75" customHeight="1">
      <c r="A32" s="26" t="str">
        <f>IFERROR(__xludf.DUMMYFUNCTION("""COMPUTED_VALUE"""),"getTextsByLocator")</f>
        <v>getTextsByLocator</v>
      </c>
      <c r="B32" s="26" t="str">
        <f>IFERROR(__xludf.DUMMYFUNCTION("""COMPUTED_VALUE"""),"element1,component1,element2,expect")</f>
        <v>element1,component1,element2,expect</v>
      </c>
      <c r="C32" s="26" t="str">
        <f>IFERROR(__xludf.DUMMYFUNCTION("""COMPUTED_VALUE"""),"String")</f>
        <v>String</v>
      </c>
      <c r="D32" s="26"/>
      <c r="E32" s="26"/>
      <c r="F32" s="26" t="str">
        <f>IFERROR(__xludf.DUMMYFUNCTION("""COMPUTED_VALUE"""),"Stop khi actual contain expect or element 2 display")</f>
        <v>Stop khi actual contain expect or element 2 display</v>
      </c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ht="15.75" customHeight="1">
      <c r="A33" s="26" t="str">
        <f>IFERROR(__xludf.DUMMYFUNCTION("""COMPUTED_VALUE"""),"getTextNoColor")</f>
        <v>getTextNoColor</v>
      </c>
      <c r="B33" s="26" t="str">
        <f>IFERROR(__xludf.DUMMYFUNCTION("""COMPUTED_VALUE"""),"element,component,...string split")</f>
        <v>element,component,...string split</v>
      </c>
      <c r="C33" s="26" t="str">
        <f>IFERROR(__xludf.DUMMYFUNCTION("""COMPUTED_VALUE"""),"String")</f>
        <v>String</v>
      </c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15.75" customHeight="1">
      <c r="A34" s="26" t="str">
        <f>IFERROR(__xludf.DUMMYFUNCTION("""COMPUTED_VALUE"""),"getTextLocatorChild")</f>
        <v>getTextLocatorChild</v>
      </c>
      <c r="B34" s="26" t="str">
        <f>IFERROR(__xludf.DUMMYFUNCTION("""COMPUTED_VALUE"""),"element,component,key,...string split")</f>
        <v>element,component,key,...string split</v>
      </c>
      <c r="C34" s="26" t="str">
        <f>IFERROR(__xludf.DUMMYFUNCTION("""COMPUTED_VALUE"""),"String")</f>
        <v>String</v>
      </c>
      <c r="D34" s="26"/>
      <c r="E34" s="26"/>
      <c r="F34" s="28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ht="15.75" customHeight="1">
      <c r="A35" s="26" t="str">
        <f>IFERROR(__xludf.DUMMYFUNCTION("""COMPUTED_VALUE"""),"waitForObject")</f>
        <v>waitForObject</v>
      </c>
      <c r="B35" s="26" t="str">
        <f>IFERROR(__xludf.DUMMYFUNCTION("""COMPUTED_VALUE"""),"element, second")</f>
        <v>element, second</v>
      </c>
      <c r="C35" s="26" t="str">
        <f>IFERROR(__xludf.DUMMYFUNCTION("""COMPUTED_VALUE"""),"void")</f>
        <v>void</v>
      </c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ht="15.75" customHeight="1">
      <c r="A36" s="26" t="str">
        <f>IFERROR(__xludf.DUMMYFUNCTION("""COMPUTED_VALUE"""),"swipeToDown")</f>
        <v>swipeToDown</v>
      </c>
      <c r="B36" s="26" t="str">
        <f>IFERROR(__xludf.DUMMYFUNCTION("""COMPUTED_VALUE"""),"number")</f>
        <v>number</v>
      </c>
      <c r="C36" s="26" t="str">
        <f>IFERROR(__xludf.DUMMYFUNCTION("""COMPUTED_VALUE"""),"void")</f>
        <v>void</v>
      </c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ht="15.75" customHeight="1">
      <c r="A37" s="26" t="str">
        <f>IFERROR(__xludf.DUMMYFUNCTION("""COMPUTED_VALUE"""),"getElements")</f>
        <v>getElements</v>
      </c>
      <c r="B37" s="26" t="str">
        <f>IFERROR(__xludf.DUMMYFUNCTION("""COMPUTED_VALUE"""),"element")</f>
        <v>element</v>
      </c>
      <c r="C37" s="26" t="str">
        <f>IFERROR(__xludf.DUMMYFUNCTION("""COMPUTED_VALUE"""),"String")</f>
        <v>String</v>
      </c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ht="15.75" customHeight="1">
      <c r="A38" s="26" t="str">
        <f>IFERROR(__xludf.DUMMYFUNCTION("""COMPUTED_VALUE"""),"sleep")</f>
        <v>sleep</v>
      </c>
      <c r="B38" s="26" t="str">
        <f>IFERROR(__xludf.DUMMYFUNCTION("""COMPUTED_VALUE"""),"second")</f>
        <v>second</v>
      </c>
      <c r="C38" s="26" t="str">
        <f>IFERROR(__xludf.DUMMYFUNCTION("""COMPUTED_VALUE"""),"void")</f>
        <v>void</v>
      </c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ht="15.75" customHeight="1">
      <c r="A39" s="26" t="str">
        <f>IFERROR(__xludf.DUMMYFUNCTION("""COMPUTED_VALUE"""),"getSpineState")</f>
        <v>getSpineState</v>
      </c>
      <c r="B39" s="26" t="str">
        <f>IFERROR(__xludf.DUMMYFUNCTION("""COMPUTED_VALUE"""),"element")</f>
        <v>element</v>
      </c>
      <c r="C39" s="26" t="str">
        <f>IFERROR(__xludf.DUMMYFUNCTION("""COMPUTED_VALUE"""),"String")</f>
        <v>String</v>
      </c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15.75" customHeight="1">
      <c r="A40" s="26" t="str">
        <f>IFERROR(__xludf.DUMMYFUNCTION("""COMPUTED_VALUE"""),"getSpineStates")</f>
        <v>getSpineStates</v>
      </c>
      <c r="B40" s="26" t="str">
        <f>IFERROR(__xludf.DUMMYFUNCTION("""COMPUTED_VALUE"""),"element,second,count")</f>
        <v>element,second,count</v>
      </c>
      <c r="C40" s="26" t="str">
        <f>IFERROR(__xludf.DUMMYFUNCTION("""COMPUTED_VALUE"""),"String")</f>
        <v>String</v>
      </c>
      <c r="D40" s="26"/>
      <c r="E40" s="26" t="str">
        <f>IFERROR(__xludf.DUMMYFUNCTION("""COMPUTED_VALUE"""),"state1,state2")</f>
        <v>state1,state2</v>
      </c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ht="15.75" customHeight="1">
      <c r="A41" s="26" t="str">
        <f>IFERROR(__xludf.DUMMYFUNCTION("""COMPUTED_VALUE"""),"getAudioSource")</f>
        <v>getAudioSource</v>
      </c>
      <c r="B41" s="26" t="str">
        <f>IFERROR(__xludf.DUMMYFUNCTION("""COMPUTED_VALUE"""),"element")</f>
        <v>element</v>
      </c>
      <c r="C41" s="26" t="str">
        <f>IFERROR(__xludf.DUMMYFUNCTION("""COMPUTED_VALUE"""),"String")</f>
        <v>String</v>
      </c>
      <c r="D41" s="26"/>
      <c r="E41" s="26"/>
      <c r="F41" s="26" t="str">
        <f>IFERROR(__xludf.DUMMYFUNCTION("""COMPUTED_VALUE"""),"lấy param khi thuộc SoundManager (MusicSource, FxSource, FxOneShotSourse)")</f>
        <v>lấy param khi thuộc SoundManager (MusicSource, FxSource, FxOneShotSourse)</v>
      </c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ht="15.75" customHeight="1">
      <c r="A42" s="26" t="str">
        <f>IFERROR(__xludf.DUMMYFUNCTION("""COMPUTED_VALUE"""),"getPointScreen")</f>
        <v>getPointScreen</v>
      </c>
      <c r="B42" s="26" t="str">
        <f>IFERROR(__xludf.DUMMYFUNCTION("""COMPUTED_VALUE"""),"element,""x/y""")</f>
        <v>element,"x/y"</v>
      </c>
      <c r="C42" s="26" t="str">
        <f>IFERROR(__xludf.DUMMYFUNCTION("""COMPUTED_VALUE"""),"String")</f>
        <v>String</v>
      </c>
      <c r="D42" s="26"/>
      <c r="E42" s="26"/>
      <c r="F42" s="26" t="str">
        <f>IFERROR(__xludf.DUMMYFUNCTION("""COMPUTED_VALUE"""),"get coordinates of element of X or Y")</f>
        <v>get coordinates of element of X or Y</v>
      </c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ht="15.75" customHeight="1">
      <c r="A43" s="26" t="str">
        <f>IFERROR(__xludf.DUMMYFUNCTION("""COMPUTED_VALUE"""),"getSizeScreen")</f>
        <v>getSizeScreen</v>
      </c>
      <c r="B43" s="26" t="str">
        <f>IFERROR(__xludf.DUMMYFUNCTION("""COMPUTED_VALUE"""),"""w/h""")</f>
        <v>"w/h"</v>
      </c>
      <c r="C43" s="26" t="str">
        <f>IFERROR(__xludf.DUMMYFUNCTION("""COMPUTED_VALUE"""),"String")</f>
        <v>String</v>
      </c>
      <c r="D43" s="26"/>
      <c r="E43" s="26"/>
      <c r="F43" s="26" t="str">
        <f>IFERROR(__xludf.DUMMYFUNCTION("""COMPUTED_VALUE"""),"get size of device of  with (w) or height (h)")</f>
        <v>get size of device of  with (w) or height (h)</v>
      </c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ht="15.75" customHeight="1">
      <c r="A44" s="26" t="str">
        <f>IFERROR(__xludf.DUMMYFUNCTION("""COMPUTED_VALUE"""),"isBoolean")</f>
        <v>isBoolean</v>
      </c>
      <c r="B44" s="26" t="str">
        <f>IFERROR(__xludf.DUMMYFUNCTION("""COMPUTED_VALUE"""),"value1, vaule 2, operator")</f>
        <v>value1, vaule 2, operator</v>
      </c>
      <c r="C44" s="26" t="str">
        <f>IFERROR(__xludf.DUMMYFUNCTION("""COMPUTED_VALUE"""),"String")</f>
        <v>String</v>
      </c>
      <c r="D44" s="26"/>
      <c r="E44" s="26"/>
      <c r="F44" s="26" t="str">
        <f>IFERROR(__xludf.DUMMYFUNCTION("""COMPUTED_VALUE"""),"Hiện tại:[&lt;],[&gt;]")</f>
        <v>Hiện tại:[&lt;],[&gt;]</v>
      </c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ht="15.75" customHeight="1">
      <c r="A45" s="26" t="str">
        <f>IFERROR(__xludf.DUMMYFUNCTION("""COMPUTED_VALUE"""),"isPointInScreen")</f>
        <v>isPointInScreen</v>
      </c>
      <c r="B45" s="26" t="str">
        <f>IFERROR(__xludf.DUMMYFUNCTION("""COMPUTED_VALUE"""),"element")</f>
        <v>element</v>
      </c>
      <c r="C45" s="26" t="str">
        <f>IFERROR(__xludf.DUMMYFUNCTION("""COMPUTED_VALUE"""),"String")</f>
        <v>String</v>
      </c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ht="15.75" customHeight="1">
      <c r="A46" s="26" t="str">
        <f>IFERROR(__xludf.DUMMYFUNCTION("""COMPUTED_VALUE"""),"isMoveLeft")</f>
        <v>isMoveLeft</v>
      </c>
      <c r="B46" s="26" t="str">
        <f>IFERROR(__xludf.DUMMYFUNCTION("""COMPUTED_VALUE"""),"element[,second]")</f>
        <v>element[,second]</v>
      </c>
      <c r="C46" s="26" t="str">
        <f>IFERROR(__xludf.DUMMYFUNCTION("""COMPUTED_VALUE"""),"String")</f>
        <v>String</v>
      </c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ht="15.75" customHeight="1">
      <c r="A47" s="26" t="str">
        <f>IFERROR(__xludf.DUMMYFUNCTION("""COMPUTED_VALUE"""),"isMoveDown")</f>
        <v>isMoveDown</v>
      </c>
      <c r="B47" s="26" t="str">
        <f>IFERROR(__xludf.DUMMYFUNCTION("""COMPUTED_VALUE"""),"element,second")</f>
        <v>element,second</v>
      </c>
      <c r="C47" s="26" t="str">
        <f>IFERROR(__xludf.DUMMYFUNCTION("""COMPUTED_VALUE"""),"String")</f>
        <v>String</v>
      </c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ht="15.75" customHeight="1">
      <c r="A48" s="26" t="str">
        <f>IFERROR(__xludf.DUMMYFUNCTION("""COMPUTED_VALUE"""),"isLocationCompare")</f>
        <v>isLocationCompare</v>
      </c>
      <c r="B48" s="26" t="str">
        <f>IFERROR(__xludf.DUMMYFUNCTION("""COMPUTED_VALUE"""),"element1,element2,coordinate")</f>
        <v>element1,element2,coordinate</v>
      </c>
      <c r="C48" s="26" t="str">
        <f>IFERROR(__xludf.DUMMYFUNCTION("""COMPUTED_VALUE"""),"String")</f>
        <v>String</v>
      </c>
      <c r="D48" s="26"/>
      <c r="E48" s="26"/>
      <c r="F48" s="26" t="str">
        <f>IFERROR(__xludf.DUMMYFUNCTION("""COMPUTED_VALUE"""),"coordinate = x/y")</f>
        <v>coordinate = x/y</v>
      </c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ht="15.75" customHeight="1">
      <c r="A49" s="26" t="str">
        <f>IFERROR(__xludf.DUMMYFUNCTION("""COMPUTED_VALUE"""),"move")</f>
        <v>move</v>
      </c>
      <c r="B49" s="26" t="str">
        <f>IFERROR(__xludf.DUMMYFUNCTION("""COMPUTED_VALUE"""),"element1,element2")</f>
        <v>element1,element2</v>
      </c>
      <c r="C49" s="26" t="str">
        <f>IFERROR(__xludf.DUMMYFUNCTION("""COMPUTED_VALUE"""),"void")</f>
        <v>void</v>
      </c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ht="15.75" customHeight="1">
      <c r="A50" s="26" t="str">
        <f>IFERROR(__xludf.DUMMYFUNCTION("""COMPUTED_VALUE"""),"elementNotDisplay")</f>
        <v>elementNotDisplay</v>
      </c>
      <c r="B50" s="26" t="str">
        <f>IFERROR(__xludf.DUMMYFUNCTION("""COMPUTED_VALUE"""),"element")</f>
        <v>element</v>
      </c>
      <c r="C50" s="26" t="str">
        <f>IFERROR(__xludf.DUMMYFUNCTION("""COMPUTED_VALUE"""),"String")</f>
        <v>String</v>
      </c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ht="15.75" customHeight="1">
      <c r="A51" s="26" t="str">
        <f>IFERROR(__xludf.DUMMYFUNCTION("""COMPUTED_VALUE"""),"waitForObjectNotPresent")</f>
        <v>waitForObjectNotPresent</v>
      </c>
      <c r="B51" s="26" t="str">
        <f>IFERROR(__xludf.DUMMYFUNCTION("""COMPUTED_VALUE"""),"element")</f>
        <v>element</v>
      </c>
      <c r="C51" s="26" t="str">
        <f>IFERROR(__xludf.DUMMYFUNCTION("""COMPUTED_VALUE"""),"String")</f>
        <v>String</v>
      </c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ht="15.75" customHeight="1">
      <c r="A52" s="26" t="str">
        <f>IFERROR(__xludf.DUMMYFUNCTION("""COMPUTED_VALUE"""),"waitForObjectNotPresent")</f>
        <v>waitForObjectNotPresent</v>
      </c>
      <c r="B52" s="26" t="str">
        <f>IFERROR(__xludf.DUMMYFUNCTION("""COMPUTED_VALUE"""),"element,second")</f>
        <v>element,second</v>
      </c>
      <c r="C52" s="26" t="str">
        <f>IFERROR(__xludf.DUMMYFUNCTION("""COMPUTED_VALUE"""),"String")</f>
        <v>String</v>
      </c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ht="15.75" customHeight="1">
      <c r="A53" s="26" t="str">
        <f>IFERROR(__xludf.DUMMYFUNCTION("""COMPUTED_VALUE"""),"moveByCoordinates")</f>
        <v>moveByCoordinates</v>
      </c>
      <c r="B53" s="26" t="str">
        <f>IFERROR(__xludf.DUMMYFUNCTION("""COMPUTED_VALUE"""),"element,number")</f>
        <v>element,number</v>
      </c>
      <c r="C53" s="26" t="str">
        <f>IFERROR(__xludf.DUMMYFUNCTION("""COMPUTED_VALUE"""),"void")</f>
        <v>void</v>
      </c>
      <c r="D53" s="26"/>
      <c r="E53" s="26"/>
      <c r="F53" s="26" t="str">
        <f>IFERROR(__xludf.DUMMYFUNCTION("""COMPUTED_VALUE"""),"number là dịch chuyển khoảng bn (thường để 1)")</f>
        <v>number là dịch chuyển khoảng bn (thường để 1)</v>
      </c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ht="15.75" customHeight="1">
      <c r="A54" s="26" t="str">
        <f>IFERROR(__xludf.DUMMYFUNCTION("""COMPUTED_VALUE"""),"waitForObjectNotInScreen")</f>
        <v>waitForObjectNotInScreen</v>
      </c>
      <c r="B54" s="26" t="str">
        <f>IFERROR(__xludf.DUMMYFUNCTION("""COMPUTED_VALUE"""),"element,second,size,coordinate")</f>
        <v>element,second,size,coordinate</v>
      </c>
      <c r="C54" s="26" t="str">
        <f>IFERROR(__xludf.DUMMYFUNCTION("""COMPUTED_VALUE"""),"void")</f>
        <v>void</v>
      </c>
      <c r="D54" s="26" t="str">
        <f>IFERROR(__xludf.DUMMYFUNCTION("""COMPUTED_VALUE"""),"size: w/h
coordinate = x/y")</f>
        <v>size: w/h
coordinate = x/y</v>
      </c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ht="15.75" customHeight="1">
      <c r="A55" s="26" t="str">
        <f>IFERROR(__xludf.DUMMYFUNCTION("""COMPUTED_VALUE"""),"isRotation")</f>
        <v>isRotation</v>
      </c>
      <c r="B55" s="26" t="str">
        <f>IFERROR(__xludf.DUMMYFUNCTION("""COMPUTED_VALUE"""),"element,coordinate")</f>
        <v>element,coordinate</v>
      </c>
      <c r="C55" s="26" t="str">
        <f>IFERROR(__xludf.DUMMYFUNCTION("""COMPUTED_VALUE"""),"String")</f>
        <v>String</v>
      </c>
      <c r="D55" s="26" t="str">
        <f>IFERROR(__xludf.DUMMYFUNCTION("""COMPUTED_VALUE"""),"coordinate = x/y/z/w")</f>
        <v>coordinate = x/y/z/w</v>
      </c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ht="15.75" customHeight="1">
      <c r="A56" s="26" t="str">
        <f>IFERROR(__xludf.DUMMYFUNCTION("""COMPUTED_VALUE"""),"getListAudioSource")</f>
        <v>getListAudioSource</v>
      </c>
      <c r="B56" s="26" t="str">
        <f>IFERROR(__xludf.DUMMYFUNCTION("""COMPUTED_VALUE"""),"element,count")</f>
        <v>element,count</v>
      </c>
      <c r="C56" s="26" t="str">
        <f>IFERROR(__xludf.DUMMYFUNCTION("""COMPUTED_VALUE"""),"String")</f>
        <v>String</v>
      </c>
      <c r="D56" s="26"/>
      <c r="E56" s="26"/>
      <c r="F56" s="26" t="str">
        <f>IFERROR(__xludf.DUMMYFUNCTION("""COMPUTED_VALUE"""),"1 element phát bao nhiêu audio trong khoảng 25 giay")</f>
        <v>1 element phát bao nhiêu audio trong khoảng 25 giay</v>
      </c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ht="15.75" customHeight="1">
      <c r="A57" s="26" t="str">
        <f>IFERROR(__xludf.DUMMYFUNCTION("""COMPUTED_VALUE"""),"getListAudioSource")</f>
        <v>getListAudioSource</v>
      </c>
      <c r="B57" s="26" t="str">
        <f>IFERROR(__xludf.DUMMYFUNCTION("""COMPUTED_VALUE"""),"element,count,expects")</f>
        <v>element,count,expects</v>
      </c>
      <c r="C57" s="26" t="str">
        <f>IFERROR(__xludf.DUMMYFUNCTION("""COMPUTED_VALUE"""),"String")</f>
        <v>String</v>
      </c>
      <c r="D57" s="26" t="str">
        <f>IFERROR(__xludf.DUMMYFUNCTION("""COMPUTED_VALUE"""),"expects = [value1;value2;..]")</f>
        <v>expects = [value1;value2;..]</v>
      </c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ht="15.75" customHeight="1">
      <c r="A58" s="26" t="str">
        <f>IFERROR(__xludf.DUMMYFUNCTION("""COMPUTED_VALUE"""),"getImageNameAndColor")</f>
        <v>getImageNameAndColor</v>
      </c>
      <c r="B58" s="26" t="str">
        <f>IFERROR(__xludf.DUMMYFUNCTION("""COMPUTED_VALUE"""),"element")</f>
        <v>element</v>
      </c>
      <c r="C58" s="26" t="str">
        <f>IFERROR(__xludf.DUMMYFUNCTION("""COMPUTED_VALUE"""),"String")</f>
        <v>String</v>
      </c>
      <c r="D58" s="26"/>
      <c r="E58" s="26" t="str">
        <f>IFERROR(__xludf.DUMMYFUNCTION("""COMPUTED_VALUE"""),"image + "",""+ color")</f>
        <v>image + ","+ color</v>
      </c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ht="15.75" customHeight="1">
      <c r="A59" s="26" t="str">
        <f>IFERROR(__xludf.DUMMYFUNCTION("""COMPUTED_VALUE"""),"getTextContain")</f>
        <v>getTextContain</v>
      </c>
      <c r="B59" s="26" t="str">
        <f>IFERROR(__xludf.DUMMYFUNCTION("""COMPUTED_VALUE"""),"element,component,containt")</f>
        <v>element,component,containt</v>
      </c>
      <c r="C59" s="26" t="str">
        <f>IFERROR(__xludf.DUMMYFUNCTION("""COMPUTED_VALUE"""),"String")</f>
        <v>String</v>
      </c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ht="15.75" customHeight="1">
      <c r="A60" s="26" t="str">
        <f>IFERROR(__xludf.DUMMYFUNCTION("""COMPUTED_VALUE"""),"isScale")</f>
        <v>isScale</v>
      </c>
      <c r="B60" s="26" t="str">
        <f>IFERROR(__xludf.DUMMYFUNCTION("""COMPUTED_VALUE"""),"element,second,expect")</f>
        <v>element,second,expect</v>
      </c>
      <c r="C60" s="26" t="str">
        <f>IFERROR(__xludf.DUMMYFUNCTION("""COMPUTED_VALUE"""),"String")</f>
        <v>String</v>
      </c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ht="15.75" customHeight="1">
      <c r="A61" s="26" t="str">
        <f>IFERROR(__xludf.DUMMYFUNCTION("""COMPUTED_VALUE"""),"isScale")</f>
        <v>isScale</v>
      </c>
      <c r="B61" s="26" t="str">
        <f>IFERROR(__xludf.DUMMYFUNCTION("""COMPUTED_VALUE"""),"element,component,property,second,expect")</f>
        <v>element,component,property,second,expect</v>
      </c>
      <c r="C61" s="26" t="str">
        <f>IFERROR(__xludf.DUMMYFUNCTION("""COMPUTED_VALUE"""),"String")</f>
        <v>String</v>
      </c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ht="15.75" customHeight="1">
      <c r="A62" s="26" t="str">
        <f>IFERROR(__xludf.DUMMYFUNCTION("""COMPUTED_VALUE"""),"swipeRightToLeftEx")</f>
        <v>swipeRightToLeftEx</v>
      </c>
      <c r="B62" s="26" t="str">
        <f>IFERROR(__xludf.DUMMYFUNCTION("""COMPUTED_VALUE"""),"number")</f>
        <v>number</v>
      </c>
      <c r="C62" s="26" t="str">
        <f>IFERROR(__xludf.DUMMYFUNCTION("""COMPUTED_VALUE"""),"void")</f>
        <v>void</v>
      </c>
      <c r="D62" s="26" t="str">
        <f>IFERROR(__xludf.DUMMYFUNCTION("""COMPUTED_VALUE"""),"bài bao nhiêu")</f>
        <v>bài bao nhiêu</v>
      </c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ht="15.75" customHeight="1">
      <c r="A63" s="26" t="str">
        <f>IFERROR(__xludf.DUMMYFUNCTION("""COMPUTED_VALUE"""),"getVideoName")</f>
        <v>getVideoName</v>
      </c>
      <c r="B63" s="26" t="str">
        <f>IFERROR(__xludf.DUMMYFUNCTION("""COMPUTED_VALUE"""),"element[,strSplit,indexSplit]")</f>
        <v>element[,strSplit,indexSplit]</v>
      </c>
      <c r="C63" s="26" t="str">
        <f>IFERROR(__xludf.DUMMYFUNCTION("""COMPUTED_VALUE"""),"String")</f>
        <v>String</v>
      </c>
      <c r="D63" s="26"/>
      <c r="E63" s="26"/>
      <c r="F63" s="26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ht="15.75" customHeight="1">
      <c r="A64" s="26" t="str">
        <f>IFERROR(__xludf.DUMMYFUNCTION("""COMPUTED_VALUE"""),"getVideoUrl")</f>
        <v>getVideoUrl</v>
      </c>
      <c r="B64" s="26" t="str">
        <f>IFERROR(__xludf.DUMMYFUNCTION("""COMPUTED_VALUE"""),"element[,strSplit,indexSplit]")</f>
        <v>element[,strSplit,indexSplit]</v>
      </c>
      <c r="C64" s="26" t="str">
        <f>IFERROR(__xludf.DUMMYFUNCTION("""COMPUTED_VALUE"""),"String")</f>
        <v>String</v>
      </c>
      <c r="D64" s="26"/>
      <c r="E64" s="26"/>
      <c r="F64" s="26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ht="15.75" customHeight="1">
      <c r="A65" s="26" t="str">
        <f>IFERROR(__xludf.DUMMYFUNCTION("""COMPUTED_VALUE"""),"getVideoUrl")</f>
        <v>getVideoUrl</v>
      </c>
      <c r="B65" s="26" t="str">
        <f>IFERROR(__xludf.DUMMYFUNCTION("""COMPUTED_VALUE"""),"element,component,key,expected")</f>
        <v>element,component,key,expected</v>
      </c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ht="15.75" customHeight="1">
      <c r="A66" s="26" t="str">
        <f>IFERROR(__xludf.DUMMYFUNCTION("""COMPUTED_VALUE"""),"sendKey")</f>
        <v>sendKey</v>
      </c>
      <c r="B66" s="26" t="str">
        <f>IFERROR(__xludf.DUMMYFUNCTION("""COMPUTED_VALUE"""),"element,component[,property],expect")</f>
        <v>element,component[,property],expect</v>
      </c>
      <c r="C66" s="26" t="str">
        <f>IFERROR(__xludf.DUMMYFUNCTION("""COMPUTED_VALUE"""),"void")</f>
        <v>void</v>
      </c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ht="15.75" customHeight="1">
      <c r="A67" s="26" t="str">
        <f>IFERROR(__xludf.DUMMYFUNCTION("""COMPUTED_VALUE"""),"getResultByKey")</f>
        <v>getResultByKey</v>
      </c>
      <c r="B67" s="26" t="str">
        <f>IFERROR(__xludf.DUMMYFUNCTION("""COMPUTED_VALUE"""),"element,component,key")</f>
        <v>element,component,key</v>
      </c>
      <c r="C67" s="26" t="str">
        <f>IFERROR(__xludf.DUMMYFUNCTION("""COMPUTED_VALUE"""),"String")</f>
        <v>String</v>
      </c>
      <c r="D67" s="26" t="str">
        <f>IFERROR(__xludf.DUMMYFUNCTION("""COMPUTED_VALUE"""),"key = //$.Page[0].Id")</f>
        <v>key = //$.Page[0].Id</v>
      </c>
      <c r="E67" s="26"/>
      <c r="F67" s="26" t="str">
        <f>IFERROR(__xludf.DUMMYFUNCTION("""COMPUTED_VALUE"""),"return value by key in json array object")</f>
        <v>return value by key in json array object</v>
      </c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ht="15.75" customHeight="1">
      <c r="A68" s="26" t="str">
        <f>IFERROR(__xludf.DUMMYFUNCTION("""COMPUTED_VALUE"""),"returnPath")</f>
        <v>returnPath</v>
      </c>
      <c r="B68" s="26" t="str">
        <f>IFERROR(__xludf.DUMMYFUNCTION("""COMPUTED_VALUE"""),"element,component,key,expect")</f>
        <v>element,component,key,expect</v>
      </c>
      <c r="C68" s="26" t="str">
        <f>IFERROR(__xludf.DUMMYFUNCTION("""COMPUTED_VALUE"""),"void")</f>
        <v>void</v>
      </c>
      <c r="D68" s="26"/>
      <c r="E68" s="26"/>
      <c r="F68" s="26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ht="15.75" customHeight="1">
      <c r="A69" s="26" t="str">
        <f>IFERROR(__xludf.DUMMYFUNCTION("""COMPUTED_VALUE"""),"returnPathContain")</f>
        <v>returnPathContain</v>
      </c>
      <c r="B69" s="26" t="str">
        <f>IFERROR(__xludf.DUMMYFUNCTION("""COMPUTED_VALUE"""),"element,component,key,expect")</f>
        <v>element,component,key,expect</v>
      </c>
      <c r="C69" s="26" t="str">
        <f>IFERROR(__xludf.DUMMYFUNCTION("""COMPUTED_VALUE"""),"void")</f>
        <v>void</v>
      </c>
      <c r="D69" s="26"/>
      <c r="E69" s="26"/>
      <c r="F69" s="26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ht="15.75" customHeight="1">
      <c r="A70" s="26" t="str">
        <f>IFERROR(__xludf.DUMMYFUNCTION("""COMPUTED_VALUE"""),"returnIndex")</f>
        <v>returnIndex</v>
      </c>
      <c r="B70" s="26" t="str">
        <f>IFERROR(__xludf.DUMMYFUNCTION("""COMPUTED_VALUE"""),"element,component,key,expect")</f>
        <v>element,component,key,expect</v>
      </c>
      <c r="C70" s="26" t="str">
        <f>IFERROR(__xludf.DUMMYFUNCTION("""COMPUTED_VALUE"""),"void")</f>
        <v>void</v>
      </c>
      <c r="D70" s="26"/>
      <c r="E70" s="26"/>
      <c r="F70" s="26" t="str">
        <f>IFERROR(__xludf.DUMMYFUNCTION("""COMPUTED_VALUE"""),"""index"" in variable file")</f>
        <v>"index" in variable file</v>
      </c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ht="15.75" customHeight="1">
      <c r="A71" s="26" t="str">
        <f>IFERROR(__xludf.DUMMYFUNCTION("""COMPUTED_VALUE"""),"getSentenceByText")</f>
        <v>getSentenceByText</v>
      </c>
      <c r="B71" s="26" t="str">
        <f>IFERROR(__xludf.DUMMYFUNCTION("""COMPUTED_VALUE"""),"element,component[,split string]")</f>
        <v>element,component[,split string]</v>
      </c>
      <c r="C71" s="26" t="str">
        <f>IFERROR(__xludf.DUMMYFUNCTION("""COMPUTED_VALUE"""),"String")</f>
        <v>String</v>
      </c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ht="15.75" customHeight="1">
      <c r="A72" s="26" t="str">
        <f>IFERROR(__xludf.DUMMYFUNCTION("""COMPUTED_VALUE"""),"setTagGameObject")</f>
        <v>setTagGameObject</v>
      </c>
      <c r="B72" s="26" t="str">
        <f>IFERROR(__xludf.DUMMYFUNCTION("""COMPUTED_VALUE"""),"element,tagName")</f>
        <v>element,tagName</v>
      </c>
      <c r="C72" s="26" t="str">
        <f>IFERROR(__xludf.DUMMYFUNCTION("""COMPUTED_VALUE"""),"void")</f>
        <v>void</v>
      </c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ht="15.75" customHeight="1">
      <c r="A73" s="26" t="str">
        <f>IFERROR(__xludf.DUMMYFUNCTION("""COMPUTED_VALUE"""),"drag")</f>
        <v>drag</v>
      </c>
      <c r="B73" s="26" t="str">
        <f>IFERROR(__xludf.DUMMYFUNCTION("""COMPUTED_VALUE"""),"element1,element2")</f>
        <v>element1,element2</v>
      </c>
      <c r="C73" s="26" t="str">
        <f>IFERROR(__xludf.DUMMYFUNCTION("""COMPUTED_VALUE"""),"void")</f>
        <v>void</v>
      </c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ht="15.75" customHeight="1">
      <c r="A74" s="26" t="str">
        <f>IFERROR(__xludf.DUMMYFUNCTION("""COMPUTED_VALUE"""),"returnChooseTopic")</f>
        <v>returnChooseTopic</v>
      </c>
      <c r="B74" s="26" t="str">
        <f>IFERROR(__xludf.DUMMYFUNCTION("""COMPUTED_VALUE"""),"from,to,exception,part")</f>
        <v>from,to,exception,part</v>
      </c>
      <c r="C74" s="26" t="str">
        <f>IFERROR(__xludf.DUMMYFUNCTION("""COMPUTED_VALUE"""),"void")</f>
        <v>void</v>
      </c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ht="15.75" customHeight="1">
      <c r="A75" s="26" t="str">
        <f>IFERROR(__xludf.DUMMYFUNCTION("""COMPUTED_VALUE"""),"returnChooseTopic")</f>
        <v>returnChooseTopic</v>
      </c>
      <c r="B75" s="26" t="str">
        <f>IFERROR(__xludf.DUMMYFUNCTION("""COMPUTED_VALUE"""),"part")</f>
        <v>part</v>
      </c>
      <c r="C75" s="26" t="str">
        <f>IFERROR(__xludf.DUMMYFUNCTION("""COMPUTED_VALUE"""),"void")</f>
        <v>void</v>
      </c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ht="15.75" customHeight="1">
      <c r="A76" s="26" t="str">
        <f>IFERROR(__xludf.DUMMYFUNCTION("""COMPUTED_VALUE"""),"deFindModeRunTestCase")</f>
        <v>deFindModeRunTestCase</v>
      </c>
      <c r="B76" s="26" t="str">
        <f>IFERROR(__xludf.DUMMYFUNCTION("""COMPUTED_VALUE"""),"key,sheetName,from,to")</f>
        <v>key,sheetName,from,to</v>
      </c>
      <c r="C76" s="26" t="str">
        <f>IFERROR(__xludf.DUMMYFUNCTION("""COMPUTED_VALUE"""),"void")</f>
        <v>void</v>
      </c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ht="15.75" customHeight="1">
      <c r="A77" s="26" t="str">
        <f>IFERROR(__xludf.DUMMYFUNCTION("""COMPUTED_VALUE"""),"returnModeTC")</f>
        <v>returnModeTC</v>
      </c>
      <c r="B77" s="26" t="str">
        <f>IFERROR(__xludf.DUMMYFUNCTION("""COMPUTED_VALUE"""),"sheetName,to,expected,contain")</f>
        <v>sheetName,to,expected,contain</v>
      </c>
      <c r="C77" s="26" t="str">
        <f>IFERROR(__xludf.DUMMYFUNCTION("""COMPUTED_VALUE"""),"void")</f>
        <v>void</v>
      </c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ht="15.75" customHeight="1">
      <c r="A78" s="26" t="str">
        <f>IFERROR(__xludf.DUMMYFUNCTION("""COMPUTED_VALUE"""),"ignoreScript")</f>
        <v>ignoreScript</v>
      </c>
      <c r="B78" s="26" t="str">
        <f>IFERROR(__xludf.DUMMYFUNCTION("""COMPUTED_VALUE"""),"number,to,sheetName,text")</f>
        <v>number,to,sheetName,text</v>
      </c>
      <c r="C78" s="26" t="str">
        <f>IFERROR(__xludf.DUMMYFUNCTION("""COMPUTED_VALUE"""),"void")</f>
        <v>void</v>
      </c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ht="15.75" customHeight="1">
      <c r="A79" s="26" t="str">
        <f>IFERROR(__xludf.DUMMYFUNCTION("""COMPUTED_VALUE"""),"setRunModeTC")</f>
        <v>setRunModeTC</v>
      </c>
      <c r="B79" s="26" t="str">
        <f>IFERROR(__xludf.DUMMYFUNCTION("""COMPUTED_VALUE"""),"from,to,exception")</f>
        <v>from,to,exception</v>
      </c>
      <c r="C79" s="26" t="str">
        <f>IFERROR(__xludf.DUMMYFUNCTION("""COMPUTED_VALUE"""),"void")</f>
        <v>void</v>
      </c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ht="15.75" customHeight="1">
      <c r="A80" s="26" t="str">
        <f>IFERROR(__xludf.DUMMYFUNCTION("""COMPUTED_VALUE"""),"setIndexVariableFile")</f>
        <v>setIndexVariableFile</v>
      </c>
      <c r="B80" s="26" t="str">
        <f>IFERROR(__xludf.DUMMYFUNCTION("""COMPUTED_VALUE"""),"index")</f>
        <v>index</v>
      </c>
      <c r="C80" s="26" t="str">
        <f>IFERROR(__xludf.DUMMYFUNCTION("""COMPUTED_VALUE"""),"void")</f>
        <v>void</v>
      </c>
      <c r="D80" s="26"/>
      <c r="E80" s="26"/>
      <c r="F80" s="26" t="str">
        <f>IFERROR(__xludf.DUMMYFUNCTION("""COMPUTED_VALUE"""),"set value for ""index"" in variable field")</f>
        <v>set value for "index" in variable field</v>
      </c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ht="15.75" customHeight="1">
      <c r="A81" s="26" t="str">
        <f>IFERROR(__xludf.DUMMYFUNCTION("""COMPUTED_VALUE"""),"addIndexVariableFile")</f>
        <v>addIndexVariableFile</v>
      </c>
      <c r="B81" s="26" t="str">
        <f>IFERROR(__xludf.DUMMYFUNCTION("""COMPUTED_VALUE"""),"add")</f>
        <v>add</v>
      </c>
      <c r="C81" s="26" t="str">
        <f>IFERROR(__xludf.DUMMYFUNCTION("""COMPUTED_VALUE"""),"void")</f>
        <v>void</v>
      </c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ht="15.75" customHeight="1">
      <c r="A82" s="26" t="str">
        <f>IFERROR(__xludf.DUMMYFUNCTION("""COMPUTED_VALUE"""),"changeModeTC")</f>
        <v>changeModeTC</v>
      </c>
      <c r="B82" s="26" t="str">
        <f>IFERROR(__xludf.DUMMYFUNCTION("""COMPUTED_VALUE"""),"keyWord,locator,component,tcRow,expected")</f>
        <v>keyWord,locator,component,tcRow,expected</v>
      </c>
      <c r="C82" s="26" t="str">
        <f>IFERROR(__xludf.DUMMYFUNCTION("""COMPUTED_VALUE"""),"void")</f>
        <v>void</v>
      </c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ht="15.75" customHeight="1">
      <c r="A83" s="26" t="str">
        <f>IFERROR(__xludf.DUMMYFUNCTION("""COMPUTED_VALUE"""),"changeModeTCSetTrue")</f>
        <v>changeModeTCSetTrue</v>
      </c>
      <c r="B83" s="26" t="str">
        <f>IFERROR(__xludf.DUMMYFUNCTION("""COMPUTED_VALUE"""),"(String actual,String tcRow,String expect)")</f>
        <v>(String actual,String tcRow,String expect)</v>
      </c>
      <c r="C83" s="26" t="str">
        <f>IFERROR(__xludf.DUMMYFUNCTION("""COMPUTED_VALUE"""),"void")</f>
        <v>void</v>
      </c>
      <c r="D83" s="26"/>
      <c r="E83" s="26"/>
      <c r="F83" s="26" t="str">
        <f>IFERROR(__xludf.DUMMYFUNCTION("""COMPUTED_VALUE"""),"actual check equal expect if true tcRow set mode run YES")</f>
        <v>actual check equal expect if true tcRow set mode run YES</v>
      </c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ht="15.75" customHeight="1">
      <c r="A84" s="26" t="str">
        <f>IFERROR(__xludf.DUMMYFUNCTION("""COMPUTED_VALUE"""),"changeModeTCSetFail")</f>
        <v>changeModeTCSetFail</v>
      </c>
      <c r="B84" s="26" t="str">
        <f>IFERROR(__xludf.DUMMYFUNCTION("""COMPUTED_VALUE"""),"(String actual,String tcRow,String expect)")</f>
        <v>(String actual,String tcRow,String expect)</v>
      </c>
      <c r="C84" s="26" t="str">
        <f>IFERROR(__xludf.DUMMYFUNCTION("""COMPUTED_VALUE"""),"void")</f>
        <v>void</v>
      </c>
      <c r="D84" s="26"/>
      <c r="E84" s="26"/>
      <c r="F84" s="26" t="str">
        <f>IFERROR(__xludf.DUMMYFUNCTION("""COMPUTED_VALUE"""),"actual check equal expect if true tcRow set mode run NO")</f>
        <v>actual check equal expect if true tcRow set mode run NO</v>
      </c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ht="15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ht="15.7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ht="15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ht="15.7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ht="15.7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ht="15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ht="15.7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ht="15.7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ht="15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ht="15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ht="15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ht="15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ht="15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ht="15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ht="15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ht="15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ht="15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ht="15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ht="15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ht="15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ht="15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ht="15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ht="15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ht="15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ht="15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ht="15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ht="15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ht="15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ht="15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ht="15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ht="15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ht="15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ht="15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ht="15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ht="15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ht="15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ht="15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ht="15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ht="15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ht="15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ht="15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ht="15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ht="15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ht="15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ht="15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ht="15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ht="15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ht="15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ht="15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ht="15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ht="15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ht="15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ht="15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ht="15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ht="15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ht="15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ht="15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ht="15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ht="15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ht="15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ht="15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ht="15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ht="15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ht="15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ht="15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ht="15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ht="15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ht="15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ht="15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ht="15.7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ht="15.7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ht="15.7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ht="15.7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ht="15.7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ht="15.7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ht="15.7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ht="15.7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ht="15.7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ht="15.7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ht="15.7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ht="15.7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ht="15.7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ht="15.75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ht="15.7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ht="15.75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ht="15.75" customHeight="1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ht="15.75" customHeight="1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ht="15.75" customHeight="1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ht="15.75" customHeight="1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ht="15.75" customHeight="1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ht="15.75" customHeight="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ht="15.75" customHeight="1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ht="15.75" customHeight="1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ht="15.75" customHeight="1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ht="15.75" customHeight="1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ht="15.75" customHeight="1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ht="15.75" customHeight="1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ht="15.75" customHeight="1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ht="15.75" customHeight="1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ht="15.75" customHeigh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ht="15.75" customHeigh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ht="15.75" customHeight="1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ht="15.75" customHeight="1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ht="15.75" customHeight="1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ht="15.75" customHeight="1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ht="15.75" customHeight="1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ht="15.75" customHeight="1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ht="15.75" customHeight="1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ht="15.75" customHeight="1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ht="15.75" customHeight="1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ht="15.75" customHeight="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ht="15.75" customHeight="1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ht="15.75" customHeight="1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ht="15.75" customHeight="1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ht="15.75" customHeight="1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ht="15.75" customHeight="1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ht="15.75" customHeigh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ht="15.75" customHeight="1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ht="15.75" customHeight="1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ht="15.75" customHeight="1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ht="15.75" customHeight="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ht="15.75" customHeight="1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ht="15.75" customHeight="1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ht="15.75" customHeight="1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ht="15.75" customHeight="1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ht="15.75" customHeight="1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ht="15.75" customHeight="1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ht="15.75" customHeight="1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ht="15.75" customHeight="1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ht="15.75" customHeight="1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ht="15.75" customHeight="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ht="15.75" customHeight="1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ht="15.75" customHeight="1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ht="15.75" customHeigh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ht="15.75" customHeight="1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ht="15.75" customHeight="1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ht="15.75" customHeight="1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ht="15.75" customHeight="1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ht="15.75" customHeight="1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ht="15.75" customHeight="1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ht="15.75" customHeight="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ht="15.75" customHeight="1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ht="15.75" customHeight="1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ht="15.75" customHeight="1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ht="15.75" customHeight="1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ht="15.75" customHeight="1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ht="15.75" customHeight="1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ht="15.75" customHeight="1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ht="15.75" customHeight="1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ht="15.75" customHeight="1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ht="15.75" customHeigh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ht="15.75" customHeight="1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ht="15.75" customHeight="1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ht="15.75" customHeight="1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ht="15.75" customHeight="1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ht="15.75" customHeight="1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ht="15.75" customHeight="1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ht="15.75" customHeight="1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ht="15.75" customHeight="1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ht="15.75" customHeight="1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ht="15.75" customHeight="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ht="15.75" customHeight="1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ht="15.75" customHeight="1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ht="15.75" customHeight="1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ht="15.75" customHeight="1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ht="15.75" customHeight="1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ht="15.75" customHeight="1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ht="15.75" customHeigh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ht="15.75" customHeight="1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ht="15.75" customHeight="1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ht="15.75" customHeight="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ht="15.75" customHeight="1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ht="15.75" customHeight="1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ht="15.75" customHeight="1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ht="15.75" customHeight="1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ht="15.75" customHeight="1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ht="15.75" customHeight="1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ht="15.75" customHeight="1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ht="15.75" customHeight="1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ht="15.75" customHeight="1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ht="15.75" customHeight="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ht="15.75" customHeight="1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ht="15.75" customHeight="1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ht="15.75" customHeight="1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ht="15.75" customHeigh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ht="15.75" customHeight="1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ht="15.75" customHeight="1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ht="15.75" customHeight="1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ht="15.75" customHeight="1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ht="15.75" customHeight="1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ht="15.75" customHeight="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ht="15.75" customHeight="1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ht="15.75" customHeight="1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ht="15.75" customHeight="1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ht="15.75" customHeight="1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ht="15.75" customHeight="1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ht="15.75" customHeight="1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ht="15.75" customHeight="1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ht="15.75" customHeight="1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ht="15.75" customHeight="1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ht="15.75" customHeight="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ht="15.75" customHeigh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ht="15.75" customHeight="1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ht="15.75" customHeight="1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ht="15.75" customHeight="1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ht="15.75" customHeight="1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ht="15.75" customHeight="1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ht="15.75" customHeight="1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ht="15.75" customHeight="1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ht="15.75" customHeight="1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ht="15.75" customHeight="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ht="15.75" customHeight="1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ht="15.75" customHeight="1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ht="15.75" customHeight="1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ht="15.75" customHeight="1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ht="15.75" customHeight="1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ht="15.75" customHeight="1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ht="15.75" customHeight="1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ht="15.75" customHeigh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ht="15.75" customHeight="1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ht="15.75" customHeight="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ht="15.75" customHeight="1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ht="15.75" customHeight="1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ht="15.75" customHeight="1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ht="15.75" customHeight="1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ht="15.75" customHeight="1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ht="15.75" customHeight="1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ht="15.75" customHeight="1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ht="15.75" customHeight="1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ht="15.75" customHeight="1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ht="15.75" customHeight="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ht="15.75" customHeight="1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ht="15.75" customHeight="1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ht="15.75" customHeight="1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ht="15.75" customHeight="1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ht="15.75" customHeigh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ht="15.75" customHeight="1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ht="15.75" customHeight="1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ht="15.75" customHeight="1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ht="15.75" customHeight="1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ht="15.75" customHeight="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ht="15.75" customHeight="1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ht="15.75" customHeight="1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ht="15.75" customHeight="1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ht="15.75" customHeight="1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ht="15.75" customHeight="1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ht="15.75" customHeight="1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ht="15.75" customHeight="1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ht="15.75" customHeight="1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ht="15.75" customHeight="1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ht="15.75" customHeight="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ht="15.75" customHeight="1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ht="15.75" customHeigh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ht="15.75" customHeight="1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ht="15.75" customHeight="1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ht="15.75" customHeight="1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ht="15.75" customHeight="1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ht="15.75" customHeight="1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ht="15.75" customHeight="1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ht="15.75" customHeight="1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ht="15.75" customHeight="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ht="15.75" customHeight="1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ht="15.75" customHeight="1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ht="15.75" customHeight="1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ht="15.75" customHeight="1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ht="15.75" customHeight="1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ht="15.75" customHeight="1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ht="15.75" customHeight="1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ht="15.75" customHeight="1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ht="15.75" customHeigh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ht="15.75" customHeight="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ht="15.75" customHeight="1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ht="15.75" customHeight="1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ht="15.75" customHeight="1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ht="15.75" customHeight="1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ht="15.75" customHeight="1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ht="15.75" customHeight="1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ht="15.75" customHeight="1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ht="15.75" customHeight="1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ht="15.75" customHeight="1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ht="15.75" customHeight="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ht="15.75" customHeight="1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ht="15.75" customHeight="1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ht="15.75" customHeight="1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ht="15.75" customHeight="1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ht="15.75" customHeight="1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ht="15.75" customHeigh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ht="15.75" customHeight="1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ht="15.75" customHeight="1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ht="15.75" customHeight="1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ht="15.75" customHeight="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ht="15.75" customHeight="1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ht="15.75" customHeight="1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ht="15.75" customHeight="1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ht="15.75" customHeight="1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ht="15.75" customHeight="1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ht="15.75" customHeight="1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ht="15.75" customHeight="1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ht="15.75" customHeight="1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ht="15.75" customHeight="1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ht="15.75" customHeight="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ht="15.75" customHeight="1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ht="15.75" customHeight="1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ht="15.75" customHeigh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ht="15.75" customHeight="1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ht="15.75" customHeight="1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ht="15.75" customHeight="1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ht="15.75" customHeight="1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ht="15.75" customHeight="1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ht="15.75" customHeight="1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ht="15.75" customHeight="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ht="15.75" customHeight="1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ht="15.75" customHeight="1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ht="15.75" customHeight="1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ht="15.75" customHeight="1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ht="15.75" customHeight="1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ht="15.75" customHeight="1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ht="15.75" customHeight="1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ht="15.75" customHeight="1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ht="15.75" customHeight="1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ht="15.75" customHeigh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ht="15.75" customHeight="1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ht="15.75" customHeight="1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ht="15.75" customHeight="1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ht="15.75" customHeight="1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ht="15.75" customHeight="1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ht="15.75" customHeight="1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ht="15.75" customHeight="1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ht="15.75" customHeight="1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ht="15.75" customHeight="1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ht="15.75" customHeight="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ht="15.75" customHeight="1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ht="15.75" customHeight="1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ht="15.75" customHeight="1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ht="15.75" customHeight="1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ht="15.75" customHeight="1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ht="15.75" customHeight="1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ht="15.75" customHeigh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ht="15.75" customHeight="1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ht="15.75" customHeight="1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ht="15.75" customHeight="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ht="15.75" customHeight="1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ht="15.75" customHeight="1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ht="15.75" customHeight="1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ht="15.75" customHeight="1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ht="15.75" customHeight="1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ht="15.75" customHeight="1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ht="15.75" customHeight="1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ht="15.75" customHeight="1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ht="15.75" customHeight="1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ht="15.75" customHeight="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ht="15.75" customHeight="1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ht="15.75" customHeight="1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ht="15.75" customHeight="1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ht="15.75" customHeigh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ht="15.75" customHeight="1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ht="15.75" customHeight="1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ht="15.75" customHeight="1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ht="15.75" customHeight="1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ht="15.75" customHeight="1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ht="15.75" customHeight="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ht="15.75" customHeight="1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ht="15.75" customHeight="1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ht="15.75" customHeight="1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ht="15.75" customHeight="1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ht="15.75" customHeight="1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ht="15.75" customHeight="1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ht="15.75" customHeight="1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ht="15.75" customHeight="1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ht="15.75" customHeight="1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ht="15.75" customHeight="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ht="15.75" customHeigh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ht="15.75" customHeight="1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ht="15.75" customHeight="1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ht="15.75" customHeight="1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ht="15.75" customHeight="1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ht="15.75" customHeight="1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ht="15.75" customHeight="1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ht="15.75" customHeight="1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ht="15.75" customHeight="1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ht="15.75" customHeight="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ht="15.75" customHeight="1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ht="15.75" customHeight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ht="15.75" customHeight="1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ht="15.75" customHeight="1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ht="15.75" customHeight="1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ht="15.75" customHeight="1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ht="15.75" customHeight="1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ht="15.75" customHeight="1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ht="15.75" customHeight="1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ht="15.75" customHeight="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ht="15.75" customHeight="1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ht="15.75" customHeight="1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ht="15.75" customHeight="1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ht="15.75" customHeight="1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ht="15.75" customHeight="1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ht="15.75" customHeight="1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ht="15.75" customHeight="1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ht="15.75" customHeight="1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ht="15.75" customHeight="1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ht="15.75" customHeight="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ht="15.75" customHeight="1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ht="15.75" customHeight="1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ht="15.75" customHeight="1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ht="15.75" customHeight="1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ht="15.75" customHeight="1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ht="15.75" customHeight="1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ht="15.75" customHeight="1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ht="15.75" customHeight="1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ht="15.75" customHeight="1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ht="15.75" customHeight="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ht="15.75" customHeight="1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ht="15.75" customHeight="1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ht="15.75" customHeight="1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ht="15.75" customHeight="1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ht="15.75" customHeight="1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ht="15.75" customHeight="1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ht="15.75" customHeight="1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ht="15.75" customHeight="1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ht="15.75" customHeight="1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ht="15.75" customHeight="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ht="15.75" customHeight="1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ht="15.75" customHeight="1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ht="15.75" customHeight="1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ht="15.75" customHeight="1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ht="15.75" customHeight="1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ht="15.75" customHeight="1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ht="15.75" customHeight="1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ht="15.75" customHeight="1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ht="15.75" customHeight="1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ht="15.75" customHeight="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ht="15.75" customHeight="1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ht="15.75" customHeight="1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ht="15.75" customHeight="1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ht="15.75" customHeight="1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ht="15.75" customHeight="1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ht="15.75" customHeight="1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ht="15.75" customHeight="1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ht="15.75" customHeight="1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ht="15.75" customHeight="1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ht="15.75" customHeight="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ht="15.75" customHeight="1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ht="15.75" customHeight="1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ht="15.75" customHeight="1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ht="15.75" customHeight="1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ht="15.75" customHeight="1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ht="15.75" customHeight="1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ht="15.75" customHeight="1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ht="15.75" customHeight="1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ht="15.75" customHeight="1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ht="15.75" customHeight="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ht="15.75" customHeight="1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ht="15.75" customHeight="1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ht="15.75" customHeight="1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ht="15.75" customHeight="1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ht="15.75" customHeight="1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ht="15.75" customHeight="1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ht="15.75" customHeight="1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ht="15.75" customHeight="1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ht="15.75" customHeight="1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ht="15.75" customHeight="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ht="15.75" customHeight="1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ht="15.75" customHeight="1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ht="15.75" customHeight="1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ht="15.75" customHeight="1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ht="15.75" customHeight="1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ht="15.75" customHeight="1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ht="15.75" customHeight="1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ht="15.75" customHeight="1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ht="15.75" customHeight="1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ht="15.75" customHeight="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ht="15.75" customHeight="1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ht="15.75" customHeight="1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ht="15.75" customHeight="1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ht="15.75" customHeight="1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ht="15.75" customHeight="1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ht="15.75" customHeight="1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ht="15.75" customHeight="1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ht="15.75" customHeight="1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ht="15.75" customHeight="1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ht="15.75" customHeight="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ht="15.75" customHeight="1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ht="15.75" customHeight="1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ht="15.75" customHeight="1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ht="15.75" customHeight="1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ht="15.75" customHeight="1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ht="15.75" customHeight="1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ht="15.75" customHeight="1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ht="15.75" customHeight="1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ht="15.75" customHeight="1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ht="15.75" customHeight="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ht="15.75" customHeight="1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ht="15.75" customHeight="1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ht="15.75" customHeight="1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ht="15.75" customHeight="1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ht="15.75" customHeight="1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ht="15.75" customHeight="1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ht="15.75" customHeight="1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ht="15.75" customHeight="1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ht="15.75" customHeight="1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ht="15.75" customHeight="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ht="15.75" customHeight="1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ht="15.75" customHeight="1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ht="15.75" customHeight="1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ht="15.75" customHeight="1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ht="15.75" customHeight="1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ht="15.75" customHeight="1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ht="15.75" customHeight="1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ht="15.75" customHeight="1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ht="15.75" customHeight="1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ht="15.75" customHeight="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ht="15.75" customHeight="1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ht="15.75" customHeight="1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ht="15.75" customHeight="1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ht="15.75" customHeight="1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ht="15.75" customHeight="1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ht="15.75" customHeight="1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ht="15.75" customHeight="1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ht="15.75" customHeight="1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ht="15.75" customHeight="1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ht="15.75" customHeight="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ht="15.75" customHeight="1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ht="15.75" customHeight="1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ht="15.75" customHeight="1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ht="15.75" customHeight="1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ht="15.75" customHeight="1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ht="15.75" customHeight="1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ht="15.75" customHeight="1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ht="15.75" customHeight="1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ht="15.75" customHeight="1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ht="15.75" customHeight="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ht="15.75" customHeight="1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ht="15.75" customHeight="1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ht="15.75" customHeight="1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ht="15.75" customHeight="1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ht="15.75" customHeight="1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ht="15.75" customHeight="1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ht="15.75" customHeight="1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ht="15.75" customHeight="1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ht="15.75" customHeight="1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ht="15.75" customHeight="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ht="15.75" customHeight="1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ht="15.75" customHeight="1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ht="15.75" customHeight="1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ht="15.75" customHeight="1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ht="15.75" customHeight="1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ht="15.75" customHeight="1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ht="15.75" customHeight="1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ht="15.75" customHeight="1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ht="15.75" customHeight="1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ht="15.75" customHeight="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ht="15.75" customHeight="1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ht="15.75" customHeight="1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ht="15.75" customHeight="1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ht="15.75" customHeight="1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ht="15.75" customHeight="1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ht="15.75" customHeight="1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ht="15.75" customHeight="1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ht="15.75" customHeight="1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ht="15.75" customHeight="1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ht="15.75" customHeight="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ht="15.75" customHeight="1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ht="15.75" customHeight="1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ht="15.75" customHeight="1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ht="15.75" customHeight="1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ht="15.75" customHeight="1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ht="15.75" customHeight="1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ht="15.75" customHeight="1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ht="15.75" customHeight="1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ht="15.75" customHeight="1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ht="15.75" customHeight="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ht="15.75" customHeight="1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ht="15.75" customHeight="1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ht="15.75" customHeight="1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ht="15.75" customHeight="1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ht="15.75" customHeight="1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ht="15.75" customHeight="1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ht="15.75" customHeight="1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ht="15.75" customHeight="1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ht="15.75" customHeight="1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ht="15.75" customHeight="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ht="15.75" customHeight="1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ht="15.75" customHeight="1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ht="15.75" customHeight="1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ht="15.75" customHeight="1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ht="15.75" customHeight="1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ht="15.75" customHeight="1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ht="15.75" customHeight="1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ht="15.75" customHeight="1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ht="15.75" customHeight="1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ht="15.75" customHeight="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ht="15.75" customHeight="1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ht="15.75" customHeight="1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ht="15.75" customHeight="1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ht="15.75" customHeight="1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ht="15.75" customHeight="1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ht="15.75" customHeight="1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ht="15.75" customHeight="1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ht="15.75" customHeight="1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ht="15.75" customHeight="1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ht="15.75" customHeight="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ht="15.75" customHeight="1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ht="15.75" customHeight="1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ht="15.75" customHeight="1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ht="15.75" customHeight="1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ht="15.75" customHeight="1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ht="15.75" customHeight="1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ht="15.75" customHeight="1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ht="15.75" customHeight="1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ht="15.75" customHeight="1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ht="15.75" customHeight="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ht="15.75" customHeight="1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ht="15.75" customHeight="1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ht="15.75" customHeight="1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ht="15.75" customHeight="1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ht="15.75" customHeight="1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ht="15.75" customHeight="1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ht="15.75" customHeight="1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ht="15.75" customHeight="1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ht="15.75" customHeight="1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ht="15.75" customHeight="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ht="15.75" customHeight="1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ht="15.75" customHeight="1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ht="15.75" customHeight="1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ht="15.75" customHeight="1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ht="15.75" customHeight="1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ht="15.75" customHeight="1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ht="15.75" customHeight="1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ht="15.75" customHeight="1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ht="15.75" customHeight="1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ht="15.75" customHeight="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ht="15.75" customHeight="1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ht="15.75" customHeight="1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ht="15.75" customHeight="1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ht="15.75" customHeight="1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ht="15.75" customHeight="1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ht="15.75" customHeight="1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ht="15.75" customHeight="1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ht="15.75" customHeight="1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ht="15.75" customHeight="1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ht="15.75" customHeight="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ht="15.75" customHeight="1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ht="15.75" customHeight="1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ht="15.75" customHeight="1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ht="15.75" customHeight="1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ht="15.75" customHeight="1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ht="15.75" customHeight="1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ht="15.75" customHeight="1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ht="15.75" customHeight="1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ht="15.75" customHeight="1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ht="15.75" customHeight="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ht="15.75" customHeight="1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ht="15.75" customHeight="1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ht="15.75" customHeight="1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ht="15.75" customHeight="1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ht="15.75" customHeight="1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ht="15.75" customHeight="1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ht="15.75" customHeight="1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ht="15.75" customHeight="1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ht="15.75" customHeight="1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ht="15.75" customHeight="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ht="15.75" customHeight="1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ht="15.75" customHeight="1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ht="15.75" customHeight="1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ht="15.75" customHeight="1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ht="15.75" customHeight="1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ht="15.75" customHeight="1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ht="15.75" customHeight="1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ht="15.75" customHeight="1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ht="15.75" customHeight="1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ht="15.75" customHeight="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ht="15.75" customHeight="1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ht="15.75" customHeight="1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ht="15.75" customHeight="1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ht="15.75" customHeight="1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ht="15.75" customHeight="1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ht="15.75" customHeight="1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ht="15.75" customHeight="1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ht="15.75" customHeight="1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ht="15.75" customHeight="1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ht="15.75" customHeight="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ht="15.75" customHeight="1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ht="15.75" customHeight="1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ht="15.75" customHeight="1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ht="15.75" customHeight="1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ht="15.75" customHeight="1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ht="15.75" customHeight="1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ht="15.75" customHeight="1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ht="15.75" customHeight="1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ht="15.75" customHeight="1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ht="15.75" customHeight="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ht="15.75" customHeight="1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ht="15.75" customHeight="1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ht="15.75" customHeight="1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ht="15.75" customHeight="1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ht="15.75" customHeight="1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ht="15.75" customHeight="1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ht="15.75" customHeight="1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ht="15.75" customHeight="1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ht="15.75" customHeight="1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ht="15.75" customHeight="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ht="15.75" customHeight="1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ht="15.75" customHeight="1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ht="15.75" customHeight="1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ht="15.75" customHeight="1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ht="15.75" customHeight="1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ht="15.75" customHeight="1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ht="15.75" customHeight="1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ht="15.75" customHeight="1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ht="15.75" customHeight="1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ht="15.75" customHeight="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ht="15.75" customHeight="1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ht="15.75" customHeight="1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ht="15.75" customHeight="1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ht="15.75" customHeight="1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ht="15.75" customHeight="1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ht="15.75" customHeight="1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ht="15.75" customHeight="1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ht="15.75" customHeight="1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ht="15.75" customHeight="1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ht="15.75" customHeight="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ht="15.75" customHeight="1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ht="15.75" customHeight="1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ht="15.75" customHeight="1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ht="15.75" customHeight="1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ht="15.75" customHeight="1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ht="15.75" customHeight="1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ht="15.75" customHeight="1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ht="15.75" customHeight="1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ht="15.75" customHeight="1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ht="15.75" customHeight="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ht="15.75" customHeight="1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ht="15.75" customHeight="1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ht="15.75" customHeight="1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ht="15.75" customHeight="1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ht="15.75" customHeight="1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ht="15.75" customHeight="1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ht="15.75" customHeight="1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ht="15.75" customHeight="1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ht="15.75" customHeight="1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ht="15.75" customHeight="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ht="15.75" customHeight="1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ht="15.75" customHeight="1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ht="15.75" customHeight="1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ht="15.75" customHeight="1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ht="15.75" customHeight="1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ht="15.75" customHeight="1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ht="15.75" customHeight="1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ht="15.75" customHeight="1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ht="15.75" customHeight="1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ht="15.75" customHeight="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ht="15.75" customHeight="1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ht="15.75" customHeight="1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ht="15.75" customHeight="1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ht="15.75" customHeight="1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ht="15.75" customHeight="1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ht="15.75" customHeight="1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ht="15.75" customHeight="1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ht="15.75" customHeight="1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ht="15.75" customHeight="1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ht="15.75" customHeight="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ht="15.75" customHeight="1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ht="15.75" customHeight="1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ht="15.75" customHeight="1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ht="15.75" customHeight="1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ht="15.75" customHeight="1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ht="15.75" customHeight="1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ht="15.75" customHeight="1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ht="15.75" customHeight="1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ht="15.75" customHeight="1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ht="15.75" customHeight="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ht="15.75" customHeight="1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ht="15.75" customHeight="1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ht="15.75" customHeight="1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ht="15.75" customHeight="1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ht="15.75" customHeight="1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ht="15.75" customHeight="1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ht="15.75" customHeight="1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ht="15.75" customHeight="1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ht="15.75" customHeight="1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ht="15.75" customHeight="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ht="15.75" customHeight="1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ht="15.75" customHeight="1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ht="15.75" customHeight="1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ht="15.75" customHeight="1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ht="15.75" customHeight="1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ht="15.75" customHeight="1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ht="15.75" customHeight="1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ht="15.75" customHeight="1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ht="15.75" customHeight="1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ht="15.75" customHeight="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ht="15.75" customHeight="1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ht="15.75" customHeight="1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ht="15.75" customHeight="1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ht="15.75" customHeight="1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ht="15.75" customHeight="1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ht="15.75" customHeight="1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ht="15.75" customHeight="1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ht="15.75" customHeight="1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ht="15.75" customHeight="1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ht="15.75" customHeight="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ht="15.75" customHeight="1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ht="15.75" customHeight="1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ht="15.75" customHeight="1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ht="15.75" customHeight="1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ht="15.75" customHeight="1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ht="15.75" customHeight="1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ht="15.75" customHeight="1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ht="15.75" customHeight="1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ht="15.75" customHeight="1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ht="15.75" customHeight="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ht="15.75" customHeight="1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ht="15.75" customHeight="1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ht="15.75" customHeight="1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ht="15.75" customHeight="1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ht="15.75" customHeight="1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ht="15.75" customHeight="1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ht="15.75" customHeight="1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ht="15.75" customHeight="1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ht="15.75" customHeight="1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ht="15.75" customHeight="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ht="15.75" customHeight="1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ht="15.75" customHeight="1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ht="15.75" customHeight="1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ht="15.75" customHeight="1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ht="15.75" customHeight="1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ht="15.75" customHeight="1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ht="15.75" customHeight="1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ht="15.75" customHeight="1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ht="15.75" customHeight="1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ht="15.75" customHeight="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ht="15.75" customHeight="1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ht="15.75" customHeight="1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ht="15.75" customHeight="1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ht="15.75" customHeight="1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ht="15.75" customHeight="1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ht="15.75" customHeight="1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ht="15.75" customHeight="1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ht="15.75" customHeight="1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ht="15.75" customHeight="1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