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ool_test_game\config\testcases\"/>
    </mc:Choice>
  </mc:AlternateContent>
  <xr:revisionPtr revIDLastSave="0" documentId="13_ncr:1_{1B6E0511-4D79-46B9-89E0-C9FB0F93780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estCase" sheetId="1" r:id="rId1"/>
    <sheet name="TestSteps" sheetId="2" r:id="rId2"/>
    <sheet name="Group-Turn" sheetId="3" r:id="rId3"/>
    <sheet name="Keywords" sheetId="4" r:id="rId4"/>
  </sheets>
  <calcPr calcId="181029"/>
  <extLst>
    <ext uri="GoogleSheetsCustomDataVersion2">
      <go:sheetsCustomData xmlns:go="http://customooxmlschemas.google.com/" r:id="rId8" roundtripDataChecksum="Zxmxtv4jMWZ1sg3JkN0VbarREiUHVTgLHAEPYxTeWW4="/>
    </ext>
  </extLst>
</workbook>
</file>

<file path=xl/calcChain.xml><?xml version="1.0" encoding="utf-8"?>
<calcChain xmlns="http://schemas.openxmlformats.org/spreadsheetml/2006/main">
  <c r="C85" i="4" l="1"/>
  <c r="B85" i="4"/>
  <c r="A85" i="4"/>
  <c r="F84" i="4"/>
  <c r="C84" i="4"/>
  <c r="B84" i="4"/>
  <c r="A84" i="4"/>
  <c r="F83" i="4"/>
  <c r="C83" i="4"/>
  <c r="B83" i="4"/>
  <c r="A83" i="4"/>
  <c r="C82" i="4"/>
  <c r="B82" i="4"/>
  <c r="A82" i="4"/>
  <c r="C81" i="4"/>
  <c r="B81" i="4"/>
  <c r="A81" i="4"/>
  <c r="F80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F70" i="4"/>
  <c r="C70" i="4"/>
  <c r="B70" i="4"/>
  <c r="A70" i="4"/>
  <c r="F69" i="4"/>
  <c r="C69" i="4"/>
  <c r="B69" i="4"/>
  <c r="A69" i="4"/>
  <c r="F68" i="4"/>
  <c r="C68" i="4"/>
  <c r="B68" i="4"/>
  <c r="A68" i="4"/>
  <c r="F67" i="4"/>
  <c r="D67" i="4"/>
  <c r="C67" i="4"/>
  <c r="B67" i="4"/>
  <c r="A67" i="4"/>
  <c r="C66" i="4"/>
  <c r="B66" i="4"/>
  <c r="A66" i="4"/>
  <c r="B65" i="4"/>
  <c r="A65" i="4"/>
  <c r="F64" i="4"/>
  <c r="C64" i="4"/>
  <c r="B64" i="4"/>
  <c r="A64" i="4"/>
  <c r="F63" i="4"/>
  <c r="C63" i="4"/>
  <c r="B63" i="4"/>
  <c r="A63" i="4"/>
  <c r="D62" i="4"/>
  <c r="C62" i="4"/>
  <c r="B62" i="4"/>
  <c r="A62" i="4"/>
  <c r="C61" i="4"/>
  <c r="B61" i="4"/>
  <c r="A61" i="4"/>
  <c r="C60" i="4"/>
  <c r="B60" i="4"/>
  <c r="A60" i="4"/>
  <c r="C59" i="4"/>
  <c r="B59" i="4"/>
  <c r="A59" i="4"/>
  <c r="E58" i="4"/>
  <c r="C58" i="4"/>
  <c r="B58" i="4"/>
  <c r="A58" i="4"/>
  <c r="D57" i="4"/>
  <c r="C57" i="4"/>
  <c r="B57" i="4"/>
  <c r="A57" i="4"/>
  <c r="F56" i="4"/>
  <c r="C56" i="4"/>
  <c r="B56" i="4"/>
  <c r="A56" i="4"/>
  <c r="D55" i="4"/>
  <c r="C55" i="4"/>
  <c r="B55" i="4"/>
  <c r="A55" i="4"/>
  <c r="D54" i="4"/>
  <c r="C54" i="4"/>
  <c r="B54" i="4"/>
  <c r="A54" i="4"/>
  <c r="F53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F48" i="4"/>
  <c r="C48" i="4"/>
  <c r="B48" i="4"/>
  <c r="A48" i="4"/>
  <c r="C47" i="4"/>
  <c r="B47" i="4"/>
  <c r="A47" i="4"/>
  <c r="C46" i="4"/>
  <c r="B46" i="4"/>
  <c r="A46" i="4"/>
  <c r="C45" i="4"/>
  <c r="B45" i="4"/>
  <c r="A45" i="4"/>
  <c r="F44" i="4"/>
  <c r="C44" i="4"/>
  <c r="B44" i="4"/>
  <c r="A44" i="4"/>
  <c r="F43" i="4"/>
  <c r="C43" i="4"/>
  <c r="B43" i="4"/>
  <c r="A43" i="4"/>
  <c r="F42" i="4"/>
  <c r="C42" i="4"/>
  <c r="B42" i="4"/>
  <c r="A42" i="4"/>
  <c r="F41" i="4"/>
  <c r="C41" i="4"/>
  <c r="B41" i="4"/>
  <c r="A41" i="4"/>
  <c r="E40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F34" i="4"/>
  <c r="C34" i="4"/>
  <c r="B34" i="4"/>
  <c r="A34" i="4"/>
  <c r="C33" i="4"/>
  <c r="B33" i="4"/>
  <c r="A33" i="4"/>
  <c r="F32" i="4"/>
  <c r="C32" i="4"/>
  <c r="B32" i="4"/>
  <c r="A32" i="4"/>
  <c r="F31" i="4"/>
  <c r="C31" i="4"/>
  <c r="B31" i="4"/>
  <c r="A31" i="4"/>
  <c r="F30" i="4"/>
  <c r="C30" i="4"/>
  <c r="B30" i="4"/>
  <c r="A30" i="4"/>
  <c r="C29" i="4"/>
  <c r="B29" i="4"/>
  <c r="A29" i="4"/>
  <c r="F28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F23" i="4"/>
  <c r="C23" i="4"/>
  <c r="B23" i="4"/>
  <c r="A23" i="4"/>
  <c r="F22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F15" i="4"/>
  <c r="C15" i="4"/>
  <c r="B15" i="4"/>
  <c r="A15" i="4"/>
  <c r="C14" i="4"/>
  <c r="B14" i="4"/>
  <c r="A14" i="4"/>
  <c r="F13" i="4"/>
  <c r="C13" i="4"/>
  <c r="B13" i="4"/>
  <c r="A13" i="4"/>
  <c r="F12" i="4"/>
  <c r="C12" i="4"/>
  <c r="B12" i="4"/>
  <c r="A12" i="4"/>
  <c r="F11" i="4"/>
  <c r="C11" i="4"/>
  <c r="B11" i="4"/>
  <c r="A11" i="4"/>
  <c r="C10" i="4"/>
  <c r="B10" i="4"/>
  <c r="A10" i="4"/>
  <c r="C9" i="4"/>
  <c r="B9" i="4"/>
  <c r="A9" i="4"/>
  <c r="F8" i="4"/>
  <c r="C8" i="4"/>
  <c r="B8" i="4"/>
  <c r="A8" i="4"/>
  <c r="C7" i="4"/>
  <c r="B7" i="4"/>
  <c r="A7" i="4"/>
  <c r="C6" i="4"/>
  <c r="B6" i="4"/>
  <c r="A6" i="4"/>
  <c r="F5" i="4"/>
  <c r="C5" i="4"/>
  <c r="B5" i="4"/>
  <c r="A5" i="4"/>
  <c r="C4" i="4"/>
  <c r="B4" i="4"/>
  <c r="A4" i="4"/>
  <c r="C3" i="4"/>
  <c r="A3" i="4"/>
  <c r="C2" i="4"/>
  <c r="A2" i="4"/>
  <c r="F1" i="4"/>
  <c r="E1" i="4"/>
  <c r="D1" i="4"/>
  <c r="C1" i="4"/>
  <c r="B1" i="4"/>
  <c r="A1" i="4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2" i="1"/>
  <c r="J2" i="1"/>
  <c r="I2" i="1"/>
</calcChain>
</file>

<file path=xl/sharedStrings.xml><?xml version="1.0" encoding="utf-8"?>
<sst xmlns="http://schemas.openxmlformats.org/spreadsheetml/2006/main" count="163" uniqueCount="84">
  <si>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</si>
  <si>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</si>
  <si>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</si>
  <si>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</si>
  <si>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</si>
  <si>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</si>
  <si>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</si>
  <si>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</si>
  <si>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</si>
  <si>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</si>
  <si>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</si>
  <si>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</si>
  <si>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</si>
  <si>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</si>
  <si>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</si>
  <si>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</si>
  <si>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</si>
  <si>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</si>
  <si>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</si>
  <si>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</si>
  <si>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</si>
  <si>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</si>
  <si>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</si>
  <si>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</si>
  <si>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</si>
  <si>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</si>
  <si>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</si>
  <si>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</si>
  <si>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</si>
  <si>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</si>
  <si>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</si>
  <si>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</si>
  <si>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</si>
  <si>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</si>
  <si>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</si>
  <si>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</si>
  <si>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</si>
  <si>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</si>
  <si>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</si>
  <si>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</si>
  <si>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</si>
  <si>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</si>
  <si>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</si>
  <si>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</si>
  <si>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</si>
  <si>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</si>
  <si>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</si>
  <si>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</si>
  <si>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</si>
  <si>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</si>
  <si>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Reset index</t>
  </si>
  <si>
    <t>setIndexVariableFile</t>
  </si>
  <si>
    <t>1</t>
  </si>
  <si>
    <t>Đợi mic bật</t>
  </si>
  <si>
    <t>waitForObject</t>
  </si>
  <si>
    <t>Micro-Working</t>
  </si>
  <si>
    <t>TS3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</si>
  <si>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</si>
  <si>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</si>
  <si>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</si>
  <si>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$.act[?(@.game_name=="Chunking1Speaking(Clone)")].turn[0].word[?(@.order=='$.index')].text</t>
  </si>
  <si>
    <t>TS4</t>
  </si>
  <si>
    <t>Kiểm tra audio text chunk</t>
  </si>
  <si>
    <t>$.act[?(@.game_name=="Chunking1Speaking(Clone)")].turn[0].word[?(@.order=='$.index')].audio[*].file_path</t>
  </si>
  <si>
    <t>TS5</t>
  </si>
  <si>
    <t>Click mic</t>
  </si>
  <si>
    <t>Micro-Working,Button,onClick</t>
  </si>
  <si>
    <t>TS6</t>
  </si>
  <si>
    <t>Tăng order</t>
  </si>
  <si>
    <t>addIndexVariableFile</t>
  </si>
  <si>
    <t xml:space="preserve">Chờ audio </t>
  </si>
  <si>
    <t>waitForObjectContain</t>
  </si>
  <si>
    <t>FxSource,AudioSource,clip.name,Can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</si>
  <si>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</si>
  <si>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</si>
  <si>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</si>
  <si>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</si>
  <si>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$.act[?(@.game_name=="Chunking1Speaking(Clone)")].turn[1].word[?(@.order=='$.index')].text</t>
  </si>
  <si>
    <t>$.act[?(@.game_name=="Chunking1Speaking(Clone)")].turn[1].word[?(@.order=='$.index')].audio[*].file_path</t>
  </si>
  <si>
    <t>waitForObjectNotPresent</t>
  </si>
  <si>
    <t>Loop</t>
  </si>
  <si>
    <t>Level</t>
  </si>
  <si>
    <t>$.act[?(@.game_name=="Chunking1Speaking(Clone)")].turn[0].word[?(@.type=='chunk')].text.length()</t>
  </si>
  <si>
    <t>$.act[?(@.game_name=="Chunking1Speaking(Clone)")].turn[1].word[?(@.type=='chunk')].text.length()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</si>
</sst>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theme="1"/>
      <name val="&quot;Times New Roman&quot;"/>
    </font>
    <font>
      <sz val="10"/>
      <color theme="1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0"/>
      <color rgb="FF0B7500"/>
      <name val="Arial"/>
    </font>
    <font>
      <sz val="10"/>
      <color rgb="FF0B7500"/>
      <name val="Monospace"/>
    </font>
    <font>
      <sz val="10"/>
      <color theme="1"/>
      <name val="Arial"/>
      <scheme val="minor"/>
    </font>
    <font>
      <sz val="13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0" xfId="0" applyFont="1"/>
    <xf numFmtId="0" fontId="3" fillId="0" borderId="0" xfId="0" applyFont="1"/>
    <xf numFmtId="0" fontId="4" fillId="6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5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left" vertical="center" wrapText="1"/>
    </xf>
    <xf numFmtId="49" fontId="6" fillId="7" borderId="1" xfId="0" applyNumberFormat="1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8" fillId="6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9" fillId="6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11" fillId="8" borderId="1" xfId="0" applyFont="1" applyFill="1" applyBorder="1" applyAlignment="1">
      <alignment wrapText="1"/>
    </xf>
    <xf numFmtId="49" fontId="11" fillId="8" borderId="1" xfId="0" applyNumberFormat="1" applyFont="1" applyFill="1" applyBorder="1" applyAlignment="1">
      <alignment horizontal="left" wrapText="1"/>
    </xf>
    <xf numFmtId="49" fontId="11" fillId="8" borderId="1" xfId="0" applyNumberFormat="1" applyFont="1" applyFill="1" applyBorder="1" applyAlignment="1">
      <alignment wrapText="1"/>
    </xf>
    <xf numFmtId="0" fontId="11" fillId="0" borderId="0" xfId="0" applyFont="1" applyAlignment="1">
      <alignment wrapText="1"/>
    </xf>
    <xf numFmtId="49" fontId="11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8"/>
  <sheetViews>
    <sheetView tabSelected="1" workbookViewId="0">
      <selection activeCell="M1" sqref="M1"/>
    </sheetView>
  </sheetViews>
  <sheetFormatPr defaultColWidth="12.5703125" defaultRowHeight="15" customHeight="1"/>
  <cols>
    <col min="2" max="2" width="61.7109375" customWidth="1"/>
    <col min="3" max="3" width="9.85546875" customWidth="1"/>
    <col min="6" max="6" width="23" customWidth="1"/>
    <col min="7" max="8" width="17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.75" customHeight="1">
      <c r="A2" s="5" t="s">
        <v>11</v>
      </c>
      <c r="B2" s="5" t="s">
        <v>12</v>
      </c>
      <c r="C2" s="5" t="s">
        <v>13</v>
      </c>
      <c r="D2" s="6"/>
      <c r="E2" s="6"/>
      <c r="F2" s="5"/>
      <c r="G2" s="5"/>
      <c r="H2" s="5"/>
      <c r="I2" s="7" t="str">
        <f>TEXT(COUNTIF(D:D,"PASS"),"###")</f>
        <v/>
      </c>
      <c r="J2" s="7" t="str">
        <f>TEXT(COUNTIF(D:D,"FAIL"),"###")</f>
        <v/>
      </c>
      <c r="K2" s="7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5.75" customHeight="1">
      <c r="A3" s="5" t="s">
        <v>14</v>
      </c>
      <c r="B3" s="5" t="s">
        <v>15</v>
      </c>
      <c r="C3" s="5" t="s">
        <v>13</v>
      </c>
      <c r="D3" s="6"/>
      <c r="E3" s="6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customHeight="1">
      <c r="A4" s="5" t="s">
        <v>16</v>
      </c>
      <c r="B4" s="5" t="s">
        <v>17</v>
      </c>
      <c r="C4" s="5" t="s">
        <v>13</v>
      </c>
      <c r="D4" s="6"/>
      <c r="E4" s="6"/>
      <c r="F4" s="5" t="s">
        <v>18</v>
      </c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.75" customHeight="1">
      <c r="A5" s="5" t="s">
        <v>19</v>
      </c>
      <c r="B5" s="5" t="s">
        <v>20</v>
      </c>
      <c r="C5" s="5" t="s">
        <v>13</v>
      </c>
      <c r="D5" s="6"/>
      <c r="E5" s="6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.75" customHeight="1">
      <c r="A6" s="5" t="s">
        <v>21</v>
      </c>
      <c r="B6" s="5" t="s">
        <v>22</v>
      </c>
      <c r="C6" s="5" t="s">
        <v>13</v>
      </c>
      <c r="D6" s="6"/>
      <c r="E6" s="6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5.75" customHeight="1">
      <c r="A7" s="5" t="s">
        <v>23</v>
      </c>
      <c r="B7" s="5" t="s">
        <v>24</v>
      </c>
      <c r="C7" s="5" t="s">
        <v>13</v>
      </c>
      <c r="D7" s="6"/>
      <c r="E7" s="6"/>
      <c r="F7" s="5" t="s">
        <v>25</v>
      </c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5.75" customHeight="1">
      <c r="A8" s="5" t="s">
        <v>26</v>
      </c>
      <c r="B8" s="5" t="s">
        <v>27</v>
      </c>
      <c r="C8" s="5" t="s">
        <v>13</v>
      </c>
      <c r="D8" s="6"/>
      <c r="E8" s="6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"SKIP"</formula>
    </cfRule>
  </conditionalFormatting>
  <dataValidations count="1">
    <dataValidation type="list" allowBlank="1" showErrorMessage="1" sqref="C2:C8" xr:uid="{00000000-0002-0000-0000-000000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1000000}">
          <x14:formula1>
            <xm:f>'Group-Turn'!$A:$A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" customHeight="1"/>
  <cols>
    <col min="1" max="2" width="12.140625" customWidth="1"/>
    <col min="3" max="3" width="43.7109375" customWidth="1"/>
    <col min="4" max="4" width="22" customWidth="1"/>
    <col min="5" max="5" width="43.42578125" customWidth="1"/>
    <col min="6" max="6" width="20.7109375" customWidth="1"/>
    <col min="7" max="7" width="10.5703125" customWidth="1"/>
    <col min="8" max="8" width="18.28515625" customWidth="1"/>
    <col min="9" max="9" width="30.85546875" customWidth="1"/>
    <col min="10" max="10" width="25.42578125" customWidth="1"/>
    <col min="11" max="11" width="37.42578125" customWidth="1"/>
    <col min="13" max="13" width="24.5703125" customWidth="1"/>
    <col min="14" max="14" width="20.42578125" customWidth="1"/>
  </cols>
  <sheetData>
    <row r="1" spans="1:14" ht="21.75" customHeight="1">
      <c r="A1" s="10" t="s">
        <v>0</v>
      </c>
      <c r="B1" s="11" t="s">
        <v>28</v>
      </c>
      <c r="C1" s="11" t="s">
        <v>1</v>
      </c>
      <c r="D1" s="12" t="s">
        <v>29</v>
      </c>
      <c r="E1" s="13" t="s">
        <v>30</v>
      </c>
      <c r="F1" s="11" t="s">
        <v>31</v>
      </c>
      <c r="G1" s="14" t="s">
        <v>32</v>
      </c>
      <c r="H1" s="11" t="s">
        <v>33</v>
      </c>
      <c r="I1" s="11" t="s">
        <v>34</v>
      </c>
      <c r="J1" s="12" t="s">
        <v>35</v>
      </c>
      <c r="K1" s="12" t="s">
        <v>6</v>
      </c>
      <c r="L1" s="11" t="s">
        <v>36</v>
      </c>
      <c r="M1" s="11" t="s">
        <v>4</v>
      </c>
      <c r="N1" s="11" t="s">
        <v>37</v>
      </c>
    </row>
    <row r="2" spans="1:14" ht="15.75" customHeight="1">
      <c r="A2" s="15" t="str">
        <f>TestCase!A2</f>
        <v>TC1</v>
      </c>
      <c r="B2" s="16" t="s">
        <v>38</v>
      </c>
      <c r="C2" s="5" t="s">
        <v>39</v>
      </c>
      <c r="D2" s="16" t="s">
        <v>40</v>
      </c>
      <c r="E2" s="17" t="s">
        <v>41</v>
      </c>
      <c r="F2" s="8"/>
      <c r="G2" s="18" t="s">
        <v>13</v>
      </c>
      <c r="H2" s="8"/>
      <c r="I2" s="17"/>
      <c r="J2" s="19"/>
      <c r="K2" s="20"/>
      <c r="L2" s="19"/>
      <c r="M2" s="21"/>
      <c r="N2" s="19"/>
    </row>
    <row r="3" spans="1:14" ht="45" customHeight="1">
      <c r="A3" s="22" t="str">
        <f>TestCase!A2</f>
        <v>TC1</v>
      </c>
      <c r="B3" s="23" t="s">
        <v>42</v>
      </c>
      <c r="C3" s="24" t="s">
        <v>43</v>
      </c>
      <c r="D3" s="25"/>
      <c r="E3" s="26"/>
      <c r="F3" s="25"/>
      <c r="G3" s="27" t="s">
        <v>13</v>
      </c>
      <c r="H3" s="25" t="s">
        <v>44</v>
      </c>
      <c r="I3" s="28" t="s">
        <v>45</v>
      </c>
      <c r="J3" s="29"/>
      <c r="K3" s="30" t="s">
        <v>46</v>
      </c>
      <c r="L3" s="29"/>
      <c r="M3" s="31"/>
      <c r="N3" s="29"/>
    </row>
    <row r="4" spans="1:14" ht="33" customHeight="1">
      <c r="A4" s="22" t="str">
        <f>TestCase!A3</f>
        <v>TC2</v>
      </c>
      <c r="B4" s="16" t="s">
        <v>38</v>
      </c>
      <c r="C4" s="5" t="s">
        <v>15</v>
      </c>
      <c r="D4" s="16"/>
      <c r="E4" s="32"/>
      <c r="F4" s="8"/>
      <c r="G4" s="18" t="s">
        <v>13</v>
      </c>
      <c r="H4" s="8" t="s">
        <v>47</v>
      </c>
      <c r="I4" s="17" t="s">
        <v>48</v>
      </c>
      <c r="J4" s="19"/>
      <c r="K4" s="20" t="s">
        <v>49</v>
      </c>
      <c r="L4" s="19"/>
      <c r="M4" s="21"/>
      <c r="N4" s="19"/>
    </row>
    <row r="5" spans="1:14" ht="33" customHeight="1">
      <c r="A5" s="22" t="str">
        <f>TestCase!A4</f>
        <v>TC3</v>
      </c>
      <c r="B5" s="16" t="s">
        <v>38</v>
      </c>
      <c r="C5" s="5" t="s">
        <v>50</v>
      </c>
      <c r="D5" s="16" t="s">
        <v>51</v>
      </c>
      <c r="E5" s="33" t="s">
        <v>52</v>
      </c>
      <c r="F5" s="8"/>
      <c r="G5" s="18" t="s">
        <v>13</v>
      </c>
      <c r="H5" s="8"/>
      <c r="I5" s="17"/>
      <c r="J5" s="19"/>
      <c r="K5" s="20"/>
      <c r="L5" s="19"/>
      <c r="M5" s="21"/>
      <c r="N5" s="19"/>
    </row>
    <row r="6" spans="1:14" ht="33" customHeight="1">
      <c r="A6" s="22" t="str">
        <f>TestCase!A4</f>
        <v>TC3</v>
      </c>
      <c r="B6" s="16" t="s">
        <v>42</v>
      </c>
      <c r="C6" s="5" t="s">
        <v>53</v>
      </c>
      <c r="D6" s="16" t="s">
        <v>54</v>
      </c>
      <c r="E6" s="32" t="s">
        <v>55</v>
      </c>
      <c r="F6" s="8"/>
      <c r="G6" s="18" t="s">
        <v>13</v>
      </c>
      <c r="H6" s="8"/>
      <c r="I6" s="17"/>
      <c r="J6" s="19"/>
      <c r="K6" s="20"/>
      <c r="L6" s="19"/>
      <c r="M6" s="21"/>
      <c r="N6" s="19"/>
    </row>
    <row r="7" spans="1:14" ht="33" customHeight="1">
      <c r="A7" s="22" t="str">
        <f>TestCase!A4</f>
        <v>TC3</v>
      </c>
      <c r="B7" s="16" t="s">
        <v>56</v>
      </c>
      <c r="C7" s="5" t="s">
        <v>57</v>
      </c>
      <c r="D7" s="16" t="s">
        <v>54</v>
      </c>
      <c r="E7" s="32" t="s">
        <v>58</v>
      </c>
      <c r="F7" s="8"/>
      <c r="G7" s="18" t="s">
        <v>13</v>
      </c>
      <c r="H7" s="8" t="s">
        <v>47</v>
      </c>
      <c r="I7" s="17" t="s">
        <v>59</v>
      </c>
      <c r="J7" s="19"/>
      <c r="K7" s="20" t="s">
        <v>60</v>
      </c>
      <c r="L7" s="19"/>
      <c r="M7" s="21"/>
      <c r="N7" s="19"/>
    </row>
    <row r="8" spans="1:14" ht="39" customHeight="1">
      <c r="A8" s="22" t="str">
        <f>TestCase!A4</f>
        <v>TC3</v>
      </c>
      <c r="B8" s="16" t="s">
        <v>61</v>
      </c>
      <c r="C8" s="5" t="s">
        <v>62</v>
      </c>
      <c r="D8" s="16"/>
      <c r="E8" s="32"/>
      <c r="F8" s="8"/>
      <c r="G8" s="18" t="s">
        <v>13</v>
      </c>
      <c r="H8" s="8" t="s">
        <v>44</v>
      </c>
      <c r="I8" s="17" t="s">
        <v>45</v>
      </c>
      <c r="J8" s="19"/>
      <c r="K8" s="20" t="s">
        <v>63</v>
      </c>
      <c r="L8" s="19"/>
      <c r="M8" s="21"/>
      <c r="N8" s="19"/>
    </row>
    <row r="9" spans="1:14" ht="33" customHeight="1">
      <c r="A9" s="22" t="str">
        <f>TestCase!A4</f>
        <v>TC3</v>
      </c>
      <c r="B9" s="16" t="s">
        <v>64</v>
      </c>
      <c r="C9" s="5" t="s">
        <v>65</v>
      </c>
      <c r="D9" s="34" t="s">
        <v>40</v>
      </c>
      <c r="E9" s="35" t="s">
        <v>66</v>
      </c>
      <c r="F9" s="8"/>
      <c r="G9" s="18" t="s">
        <v>13</v>
      </c>
      <c r="H9" s="8"/>
      <c r="I9" s="17"/>
      <c r="J9" s="19"/>
      <c r="K9" s="20"/>
      <c r="L9" s="19"/>
      <c r="M9" s="21"/>
      <c r="N9" s="19"/>
    </row>
    <row r="10" spans="1:14" ht="33" customHeight="1">
      <c r="A10" s="22" t="str">
        <f>TestCase!A4</f>
        <v>TC3</v>
      </c>
      <c r="B10" s="16" t="s">
        <v>67</v>
      </c>
      <c r="C10" s="5" t="s">
        <v>68</v>
      </c>
      <c r="D10" s="16" t="s">
        <v>69</v>
      </c>
      <c r="E10" s="33" t="s">
        <v>52</v>
      </c>
      <c r="F10" s="8"/>
      <c r="G10" s="18" t="s">
        <v>13</v>
      </c>
      <c r="H10" s="8"/>
      <c r="I10" s="17"/>
      <c r="J10" s="19"/>
      <c r="K10" s="20"/>
      <c r="L10" s="19"/>
      <c r="M10" s="21"/>
      <c r="N10" s="19"/>
    </row>
    <row r="11" spans="1:14" ht="15.75" customHeight="1">
      <c r="A11" s="22" t="str">
        <f>TestCase!A5</f>
        <v>TC4</v>
      </c>
      <c r="B11" s="23" t="s">
        <v>38</v>
      </c>
      <c r="C11" s="5" t="s">
        <v>70</v>
      </c>
      <c r="D11" s="8" t="s">
        <v>71</v>
      </c>
      <c r="E11" s="17" t="s">
        <v>72</v>
      </c>
      <c r="F11" s="8"/>
      <c r="G11" s="18" t="s">
        <v>13</v>
      </c>
      <c r="H11" s="8"/>
      <c r="I11" s="17"/>
      <c r="J11" s="8"/>
      <c r="K11" s="36"/>
      <c r="L11" s="8"/>
      <c r="M11" s="8"/>
      <c r="N11" s="8"/>
    </row>
    <row r="12" spans="1:14" ht="63" customHeight="1">
      <c r="A12" s="15" t="str">
        <f>TestCase!A5</f>
        <v>TC4</v>
      </c>
      <c r="B12" s="23" t="s">
        <v>42</v>
      </c>
      <c r="C12" s="5" t="s">
        <v>73</v>
      </c>
      <c r="D12" s="8"/>
      <c r="E12" s="17"/>
      <c r="F12" s="8"/>
      <c r="G12" s="18" t="s">
        <v>13</v>
      </c>
      <c r="H12" s="8" t="s">
        <v>44</v>
      </c>
      <c r="I12" s="17" t="s">
        <v>45</v>
      </c>
      <c r="J12" s="8"/>
      <c r="K12" s="30" t="s">
        <v>74</v>
      </c>
      <c r="L12" s="8"/>
      <c r="M12" s="8"/>
      <c r="N12" s="8"/>
    </row>
    <row r="13" spans="1:14" ht="61.5" customHeight="1">
      <c r="A13" s="15" t="str">
        <f>TestCase!A6</f>
        <v>TC5</v>
      </c>
      <c r="B13" s="16" t="s">
        <v>38</v>
      </c>
      <c r="C13" s="5" t="s">
        <v>75</v>
      </c>
      <c r="D13" s="8"/>
      <c r="E13" s="17"/>
      <c r="F13" s="8"/>
      <c r="G13" s="18" t="s">
        <v>13</v>
      </c>
      <c r="H13" s="8" t="s">
        <v>47</v>
      </c>
      <c r="I13" s="17" t="s">
        <v>59</v>
      </c>
      <c r="J13" s="8"/>
      <c r="K13" s="20" t="s">
        <v>76</v>
      </c>
      <c r="L13" s="8"/>
      <c r="M13" s="8"/>
      <c r="N13" s="8"/>
    </row>
    <row r="14" spans="1:14" ht="33" customHeight="1">
      <c r="A14" s="22" t="str">
        <f>TestCase!A7</f>
        <v>TC6</v>
      </c>
      <c r="B14" s="16" t="s">
        <v>38</v>
      </c>
      <c r="C14" s="5" t="s">
        <v>50</v>
      </c>
      <c r="D14" s="16" t="s">
        <v>51</v>
      </c>
      <c r="E14" s="33" t="s">
        <v>52</v>
      </c>
      <c r="F14" s="8"/>
      <c r="G14" s="18" t="s">
        <v>13</v>
      </c>
      <c r="H14" s="8"/>
      <c r="I14" s="17"/>
      <c r="J14" s="19"/>
      <c r="K14" s="20"/>
      <c r="L14" s="19"/>
      <c r="M14" s="21"/>
      <c r="N14" s="19"/>
    </row>
    <row r="15" spans="1:14" ht="33" customHeight="1">
      <c r="A15" s="22" t="str">
        <f>TestCase!A7</f>
        <v>TC6</v>
      </c>
      <c r="B15" s="16" t="s">
        <v>42</v>
      </c>
      <c r="C15" s="5" t="s">
        <v>53</v>
      </c>
      <c r="D15" s="16" t="s">
        <v>54</v>
      </c>
      <c r="E15" s="32" t="s">
        <v>55</v>
      </c>
      <c r="F15" s="8"/>
      <c r="G15" s="18" t="s">
        <v>13</v>
      </c>
      <c r="H15" s="8"/>
      <c r="I15" s="17"/>
      <c r="J15" s="19"/>
      <c r="K15" s="20"/>
      <c r="L15" s="19"/>
      <c r="M15" s="21"/>
      <c r="N15" s="19"/>
    </row>
    <row r="16" spans="1:14" ht="33" customHeight="1">
      <c r="A16" s="22" t="str">
        <f>TestCase!A7</f>
        <v>TC6</v>
      </c>
      <c r="B16" s="16" t="s">
        <v>56</v>
      </c>
      <c r="C16" s="5" t="s">
        <v>57</v>
      </c>
      <c r="D16" s="16" t="s">
        <v>54</v>
      </c>
      <c r="E16" s="32" t="s">
        <v>58</v>
      </c>
      <c r="F16" s="8"/>
      <c r="G16" s="18" t="s">
        <v>13</v>
      </c>
      <c r="H16" s="8" t="s">
        <v>47</v>
      </c>
      <c r="I16" s="17" t="s">
        <v>59</v>
      </c>
      <c r="J16" s="19"/>
      <c r="K16" s="20" t="s">
        <v>77</v>
      </c>
      <c r="L16" s="19"/>
      <c r="M16" s="21"/>
      <c r="N16" s="19"/>
    </row>
    <row r="17" spans="1:14" ht="33" customHeight="1">
      <c r="A17" s="22" t="str">
        <f>TestCase!A7</f>
        <v>TC6</v>
      </c>
      <c r="B17" s="16" t="s">
        <v>61</v>
      </c>
      <c r="C17" s="5" t="s">
        <v>62</v>
      </c>
      <c r="D17" s="16"/>
      <c r="E17" s="32"/>
      <c r="F17" s="8"/>
      <c r="G17" s="18" t="s">
        <v>13</v>
      </c>
      <c r="H17" s="8" t="s">
        <v>44</v>
      </c>
      <c r="I17" s="17" t="s">
        <v>45</v>
      </c>
      <c r="J17" s="19"/>
      <c r="K17" s="20" t="s">
        <v>78</v>
      </c>
      <c r="L17" s="19"/>
      <c r="M17" s="21"/>
      <c r="N17" s="19"/>
    </row>
    <row r="18" spans="1:14" ht="33" customHeight="1">
      <c r="A18" s="22" t="str">
        <f>TestCase!A7</f>
        <v>TC6</v>
      </c>
      <c r="B18" s="16" t="s">
        <v>64</v>
      </c>
      <c r="C18" s="5" t="s">
        <v>65</v>
      </c>
      <c r="D18" s="34" t="s">
        <v>40</v>
      </c>
      <c r="E18" s="35" t="s">
        <v>66</v>
      </c>
      <c r="F18" s="8"/>
      <c r="G18" s="18" t="s">
        <v>13</v>
      </c>
      <c r="H18" s="8"/>
      <c r="I18" s="17"/>
      <c r="J18" s="19"/>
      <c r="K18" s="20"/>
      <c r="L18" s="19"/>
      <c r="M18" s="21"/>
      <c r="N18" s="19"/>
    </row>
    <row r="19" spans="1:14" ht="33" customHeight="1">
      <c r="A19" s="22" t="str">
        <f>TestCase!A7</f>
        <v>TC6</v>
      </c>
      <c r="B19" s="16" t="s">
        <v>67</v>
      </c>
      <c r="C19" s="5" t="s">
        <v>68</v>
      </c>
      <c r="D19" s="16" t="s">
        <v>69</v>
      </c>
      <c r="E19" s="33" t="s">
        <v>52</v>
      </c>
      <c r="F19" s="8"/>
      <c r="G19" s="18" t="s">
        <v>13</v>
      </c>
      <c r="H19" s="8"/>
      <c r="I19" s="17"/>
      <c r="J19" s="19"/>
      <c r="K19" s="20"/>
      <c r="L19" s="19"/>
      <c r="M19" s="21"/>
      <c r="N19" s="19"/>
    </row>
    <row r="20" spans="1:14" ht="33" customHeight="1">
      <c r="A20" s="22" t="str">
        <f>TestCase!A8</f>
        <v>TC7</v>
      </c>
      <c r="B20" s="16" t="s">
        <v>38</v>
      </c>
      <c r="C20" s="5" t="s">
        <v>27</v>
      </c>
      <c r="D20" s="16" t="s">
        <v>79</v>
      </c>
      <c r="E20" s="17" t="s">
        <v>41</v>
      </c>
      <c r="F20" s="8"/>
      <c r="G20" s="18" t="s">
        <v>13</v>
      </c>
      <c r="H20" s="8"/>
      <c r="I20" s="17"/>
      <c r="J20" s="19"/>
      <c r="K20" s="20"/>
      <c r="L20" s="19"/>
      <c r="M20" s="21"/>
      <c r="N20" s="19"/>
    </row>
    <row r="21" spans="1:14" ht="33" customHeight="1">
      <c r="A21" s="22"/>
      <c r="B21" s="16"/>
      <c r="C21" s="5"/>
      <c r="D21" s="16"/>
      <c r="E21" s="17"/>
      <c r="F21" s="8"/>
      <c r="G21" s="18"/>
      <c r="H21" s="8"/>
      <c r="I21" s="17"/>
      <c r="J21" s="19"/>
      <c r="K21" s="20"/>
      <c r="L21" s="19"/>
      <c r="M21" s="21"/>
      <c r="N21" s="19"/>
    </row>
  </sheetData>
  <conditionalFormatting sqref="M1:N1 L1:L21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dataValidations count="1">
    <dataValidation type="list" allowBlank="1" showErrorMessage="1" sqref="G2:G21" xr:uid="{00000000-0002-0000-0100-00000A000000}">
      <formula1>"Y,N"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ErrorMessage="1" xr:uid="{00000000-0002-0000-0100-000000000000}">
          <x14:formula1>
            <xm:f>Keywords!$A$2:$A167</xm:f>
          </x14:formula1>
          <xm:sqref>H5:H6</xm:sqref>
        </x14:dataValidation>
        <x14:dataValidation type="list" allowBlank="1" showErrorMessage="1" xr:uid="{00000000-0002-0000-0100-000001000000}">
          <x14:formula1>
            <xm:f>Keywords!$A$2:$A35</xm:f>
          </x14:formula1>
          <xm:sqref>D4</xm:sqref>
        </x14:dataValidation>
        <x14:dataValidation type="list" allowBlank="1" showErrorMessage="1" xr:uid="{00000000-0002-0000-0100-000002000000}">
          <x14:formula1>
            <xm:f>TestCase!$A:$A</xm:f>
          </x14:formula1>
          <xm:sqref>A1:A21</xm:sqref>
        </x14:dataValidation>
        <x14:dataValidation type="list" allowBlank="1" showErrorMessage="1" xr:uid="{00000000-0002-0000-0100-000003000000}">
          <x14:formula1>
            <xm:f>Keywords!$A$2:$A168</xm:f>
          </x14:formula1>
          <xm:sqref>H7 H14:H15</xm:sqref>
        </x14:dataValidation>
        <x14:dataValidation type="list" allowBlank="1" showErrorMessage="1" xr:uid="{00000000-0002-0000-0100-000004000000}">
          <x14:formula1>
            <xm:f>Keywords!$A$2:$A169</xm:f>
          </x14:formula1>
          <xm:sqref>H10 H18</xm:sqref>
        </x14:dataValidation>
        <x14:dataValidation type="list" allowBlank="1" showErrorMessage="1" xr:uid="{00000000-0002-0000-0100-000005000000}">
          <x14:formula1>
            <xm:f>Keywords!$A$2:$A21</xm:f>
          </x14:formula1>
          <xm:sqref>D5:D10 D12:D21</xm:sqref>
        </x14:dataValidation>
        <x14:dataValidation type="list" allowBlank="1" showErrorMessage="1" xr:uid="{00000000-0002-0000-0100-000006000000}">
          <x14:formula1>
            <xm:f>Keywords!$A$2:$A34</xm:f>
          </x14:formula1>
          <xm:sqref>D2:D3</xm:sqref>
        </x14:dataValidation>
        <x14:dataValidation type="list" allowBlank="1" showErrorMessage="1" xr:uid="{00000000-0002-0000-0100-000007000000}">
          <x14:formula1>
            <xm:f>Keywords!$A$2:$A168</xm:f>
          </x14:formula1>
          <xm:sqref>H11 H13</xm:sqref>
        </x14:dataValidation>
        <x14:dataValidation type="list" allowBlank="1" showErrorMessage="1" xr:uid="{00000000-0002-0000-0100-000008000000}">
          <x14:formula1>
            <xm:f>Keywords!$A$2:$A46</xm:f>
          </x14:formula1>
          <xm:sqref>D11</xm:sqref>
        </x14:dataValidation>
        <x14:dataValidation type="list" allowBlank="1" showErrorMessage="1" xr:uid="{00000000-0002-0000-0100-000009000000}">
          <x14:formula1>
            <xm:f>Keywords!$A$2:$A166</xm:f>
          </x14:formula1>
          <xm:sqref>H2:H3</xm:sqref>
        </x14:dataValidation>
        <x14:dataValidation type="list" allowBlank="1" showErrorMessage="1" xr:uid="{00000000-0002-0000-0100-00000B000000}">
          <x14:formula1>
            <xm:f>Keywords!$A$2:$A169</xm:f>
          </x14:formula1>
          <xm:sqref>H9 H16</xm:sqref>
        </x14:dataValidation>
        <x14:dataValidation type="list" allowBlank="1" showErrorMessage="1" xr:uid="{00000000-0002-0000-0100-00000C000000}">
          <x14:formula1>
            <xm:f>Keywords!$A$2:$A167</xm:f>
          </x14:formula1>
          <xm:sqref>H4</xm:sqref>
        </x14:dataValidation>
        <x14:dataValidation type="list" allowBlank="1" showErrorMessage="1" xr:uid="{00000000-0002-0000-0100-00000D000000}">
          <x14:formula1>
            <xm:f>Keywords!$A$2:$A166</xm:f>
          </x14:formula1>
          <xm:sqref>H8 H12 H17 H19:H21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"/>
  <sheetViews>
    <sheetView workbookViewId="0"/>
  </sheetViews>
  <sheetFormatPr defaultColWidth="12.5703125" defaultRowHeight="15" customHeight="1"/>
  <cols>
    <col min="2" max="2" width="89.140625" customWidth="1"/>
    <col min="3" max="3" width="9.140625" customWidth="1"/>
    <col min="4" max="4" width="24.5703125" customWidth="1"/>
  </cols>
  <sheetData>
    <row r="1" spans="1:28" ht="15.75">
      <c r="A1" s="37" t="s">
        <v>5</v>
      </c>
      <c r="B1" s="38" t="s">
        <v>80</v>
      </c>
      <c r="C1" s="38" t="s">
        <v>81</v>
      </c>
      <c r="D1" s="37" t="s">
        <v>1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ht="18.75" customHeight="1">
      <c r="A2" s="40" t="s">
        <v>18</v>
      </c>
      <c r="B2" s="40" t="s">
        <v>82</v>
      </c>
      <c r="C2" s="40">
        <v>1</v>
      </c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ht="18.75" customHeight="1">
      <c r="A3" s="40" t="s">
        <v>25</v>
      </c>
      <c r="B3" s="40" t="s">
        <v>83</v>
      </c>
      <c r="C3" s="40">
        <v>1</v>
      </c>
      <c r="D3" s="40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40.42578125" customWidth="1"/>
    <col min="2" max="2" width="33.7109375" customWidth="1"/>
    <col min="3" max="3" width="19.28515625" customWidth="1"/>
    <col min="4" max="4" width="11.140625" customWidth="1"/>
    <col min="5" max="5" width="29.28515625" customWidth="1"/>
    <col min="6" max="6" width="49.42578125" customWidth="1"/>
  </cols>
  <sheetData>
    <row r="1" spans="1:26" ht="15.75" customHeight="1">
      <c r="A1" s="41" t="str">
        <f ca="1">IFERROR(__xludf.DUMMYFUNCTION("IMPORTRANGE(""https://docs.google.com/spreadsheets/d/1LdgyhxYW9Lh1fGd5s0S1oxhFlAL2nJXQp7mHAPUsHfU/edit#gid=0"",""Sheet1!A:F"")"),"Keyword")</f>
        <v>Keyword</v>
      </c>
      <c r="B1" s="42" t="str">
        <f ca="1">IFERROR(__xludf.DUMMYFUNCTION("""COMPUTED_VALUE"""),"Param")</f>
        <v>Param</v>
      </c>
      <c r="C1" s="42" t="str">
        <f ca="1">IFERROR(__xludf.DUMMYFUNCTION("""COMPUTED_VALUE"""),"Return type")</f>
        <v>Return type</v>
      </c>
      <c r="D1" s="42" t="str">
        <f ca="1">IFERROR(__xludf.DUMMYFUNCTION("""COMPUTED_VALUE"""),"value[Ex]")</f>
        <v>value[Ex]</v>
      </c>
      <c r="E1" s="43" t="str">
        <f ca="1">IFERROR(__xludf.DUMMYFUNCTION("""COMPUTED_VALUE"""),"Return")</f>
        <v>Return</v>
      </c>
      <c r="F1" s="43" t="str">
        <f ca="1"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5.75" customHeight="1">
      <c r="A2" s="44" t="str">
        <f ca="1">IFERROR(__xludf.DUMMYFUNCTION("""COMPUTED_VALUE"""),"openApp")</f>
        <v>openApp</v>
      </c>
      <c r="B2" s="45"/>
      <c r="C2" s="45" t="str">
        <f ca="1"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5.75" customHeight="1">
      <c r="A3" s="44" t="str">
        <f ca="1">IFERROR(__xludf.DUMMYFUNCTION("""COMPUTED_VALUE"""),"waitingForCourseListDisplay")</f>
        <v>waitingForCourseListDisplay</v>
      </c>
      <c r="B3" s="45"/>
      <c r="C3" s="45" t="str">
        <f ca="1"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15.75" customHeight="1">
      <c r="A4" s="44" t="str">
        <f ca="1">IFERROR(__xludf.DUMMYFUNCTION("""COMPUTED_VALUE"""),"click")</f>
        <v>click</v>
      </c>
      <c r="B4" s="45" t="str">
        <f ca="1">IFERROR(__xludf.DUMMYFUNCTION("""COMPUTED_VALUE"""),"element,component,property[,index]")</f>
        <v>element,component,property[,index]</v>
      </c>
      <c r="C4" s="45" t="str">
        <f ca="1"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5.75" customHeight="1">
      <c r="A5" s="44" t="str">
        <f ca="1">IFERROR(__xludf.DUMMYFUNCTION("""COMPUTED_VALUE"""),"clickLocatorByVarFile")</f>
        <v>clickLocatorByVarFile</v>
      </c>
      <c r="B5" s="45" t="str">
        <f ca="1">IFERROR(__xludf.DUMMYFUNCTION("""COMPUTED_VALUE"""),"generate,element,component,property,key")</f>
        <v>generate,element,component,property,key</v>
      </c>
      <c r="C5" s="45" t="str">
        <f ca="1">IFERROR(__xludf.DUMMYFUNCTION("""COMPUTED_VALUE"""),"void")</f>
        <v>void</v>
      </c>
      <c r="D5" s="45"/>
      <c r="E5" s="44"/>
      <c r="F5" s="46" t="str">
        <f ca="1"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5.75" customHeight="1">
      <c r="A6" s="44" t="str">
        <f ca="1">IFERROR(__xludf.DUMMYFUNCTION("""COMPUTED_VALUE"""),"pressLocatorByVarFile")</f>
        <v>pressLocatorByVarFile</v>
      </c>
      <c r="B6" s="45" t="str">
        <f ca="1">IFERROR(__xludf.DUMMYFUNCTION("""COMPUTED_VALUE"""),"element,component,property,key")</f>
        <v>element,component,property,key</v>
      </c>
      <c r="C6" s="45" t="str">
        <f ca="1"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5.75" customHeight="1">
      <c r="A7" s="44" t="str">
        <f ca="1">IFERROR(__xludf.DUMMYFUNCTION("""COMPUTED_VALUE"""),"clickWhichObjectEnable")</f>
        <v>clickWhichObjectEnable</v>
      </c>
      <c r="B7" s="45" t="str">
        <f ca="1">IFERROR(__xludf.DUMMYFUNCTION("""COMPUTED_VALUE"""),"element[,index],component,property")</f>
        <v>element[,index],component,property</v>
      </c>
      <c r="C7" s="45" t="str">
        <f ca="1"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5.75" customHeight="1">
      <c r="A8" s="44" t="str">
        <f ca="1">IFERROR(__xludf.DUMMYFUNCTION("""COMPUTED_VALUE"""),"getCurrentScene")</f>
        <v>getCurrentScene</v>
      </c>
      <c r="B8" s="45" t="str">
        <f ca="1">IFERROR(__xludf.DUMMYFUNCTION("""COMPUTED_VALUE"""),"element")</f>
        <v>element</v>
      </c>
      <c r="C8" s="45" t="str">
        <f ca="1">IFERROR(__xludf.DUMMYFUNCTION("""COMPUTED_VALUE"""),"String")</f>
        <v>String</v>
      </c>
      <c r="D8" s="45"/>
      <c r="E8" s="44"/>
      <c r="F8" s="46" t="str">
        <f ca="1"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.75" customHeight="1">
      <c r="A9" s="44" t="str">
        <f ca="1">IFERROR(__xludf.DUMMYFUNCTION("""COMPUTED_VALUE"""),"elementDisplay")</f>
        <v>elementDisplay</v>
      </c>
      <c r="B9" s="45" t="str">
        <f ca="1">IFERROR(__xludf.DUMMYFUNCTION("""COMPUTED_VALUE"""),"element[,index]")</f>
        <v>element[,index]</v>
      </c>
      <c r="C9" s="45" t="str">
        <f ca="1"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5.75" customHeight="1">
      <c r="A10" s="44" t="str">
        <f ca="1">IFERROR(__xludf.DUMMYFUNCTION("""COMPUTED_VALUE"""),"clickDownAndUp")</f>
        <v>clickDownAndUp</v>
      </c>
      <c r="B10" s="45" t="str">
        <f ca="1">IFERROR(__xludf.DUMMYFUNCTION("""COMPUTED_VALUE"""),"element[,index]")</f>
        <v>element[,index]</v>
      </c>
      <c r="C10" s="45" t="str">
        <f ca="1"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5.75" customHeight="1">
      <c r="A11" s="44" t="str">
        <f ca="1">IFERROR(__xludf.DUMMYFUNCTION("""COMPUTED_VALUE"""),"swipeToLeft")</f>
        <v>swipeToLeft</v>
      </c>
      <c r="B11" s="45" t="str">
        <f ca="1">IFERROR(__xludf.DUMMYFUNCTION("""COMPUTED_VALUE"""),"number")</f>
        <v>number</v>
      </c>
      <c r="C11" s="45" t="str">
        <f ca="1">IFERROR(__xludf.DUMMYFUNCTION("""COMPUTED_VALUE"""),"void")</f>
        <v>void</v>
      </c>
      <c r="D11" s="45"/>
      <c r="E11" s="44"/>
      <c r="F11" s="46" t="str">
        <f ca="1"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5.75" customHeight="1">
      <c r="A12" s="44" t="str">
        <f ca="1">IFERROR(__xludf.DUMMYFUNCTION("""COMPUTED_VALUE"""),"swipeToLeft")</f>
        <v>swipeToLeft</v>
      </c>
      <c r="B12" s="45" t="str">
        <f ca="1">IFERROR(__xludf.DUMMYFUNCTION("""COMPUTED_VALUE"""),"x1,x2,y")</f>
        <v>x1,x2,y</v>
      </c>
      <c r="C12" s="45" t="str">
        <f ca="1">IFERROR(__xludf.DUMMYFUNCTION("""COMPUTED_VALUE"""),"void")</f>
        <v>void</v>
      </c>
      <c r="D12" s="47"/>
      <c r="E12" s="44"/>
      <c r="F12" s="46" t="str">
        <f ca="1"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5.75" customHeight="1">
      <c r="A13" s="44" t="str">
        <f ca="1">IFERROR(__xludf.DUMMYFUNCTION("""COMPUTED_VALUE"""),"swipe")</f>
        <v>swipe</v>
      </c>
      <c r="B13" s="45" t="str">
        <f ca="1">IFERROR(__xludf.DUMMYFUNCTION("""COMPUTED_VALUE"""),"x1,x2,y")</f>
        <v>x1,x2,y</v>
      </c>
      <c r="C13" s="45" t="str">
        <f ca="1">IFERROR(__xludf.DUMMYFUNCTION("""COMPUTED_VALUE"""),"void")</f>
        <v>void</v>
      </c>
      <c r="D13" s="45"/>
      <c r="E13" s="44"/>
      <c r="F13" s="46" t="str">
        <f ca="1"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5.75" customHeight="1">
      <c r="A14" s="44" t="str">
        <f ca="1">IFERROR(__xludf.DUMMYFUNCTION("""COMPUTED_VALUE"""),"waitForObject")</f>
        <v>waitForObject</v>
      </c>
      <c r="B14" s="45" t="str">
        <f ca="1">IFERROR(__xludf.DUMMYFUNCTION("""COMPUTED_VALUE"""),"element[,timeout(s)]")</f>
        <v>element[,timeout(s)]</v>
      </c>
      <c r="C14" s="45" t="str">
        <f ca="1"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5.75" customHeight="1">
      <c r="A15" s="44" t="str">
        <f ca="1">IFERROR(__xludf.DUMMYFUNCTION("""COMPUTED_VALUE"""),"waitForObjectNoReturn")</f>
        <v>waitForObjectNoReturn</v>
      </c>
      <c r="B15" s="45" t="str">
        <f ca="1">IFERROR(__xludf.DUMMYFUNCTION("""COMPUTED_VALUE"""),"element,timeout(s)")</f>
        <v>element,timeout(s)</v>
      </c>
      <c r="C15" s="45" t="str">
        <f ca="1">IFERROR(__xludf.DUMMYFUNCTION("""COMPUTED_VALUE"""),"void")</f>
        <v>void</v>
      </c>
      <c r="D15" s="45"/>
      <c r="E15" s="44"/>
      <c r="F15" s="46" t="str">
        <f ca="1"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5.75" customHeight="1">
      <c r="A16" s="44" t="str">
        <f ca="1">IFERROR(__xludf.DUMMYFUNCTION("""COMPUTED_VALUE"""),"waitForObjectContain")</f>
        <v>waitForObjectContain</v>
      </c>
      <c r="B16" s="45" t="str">
        <f ca="1">IFERROR(__xludf.DUMMYFUNCTION("""COMPUTED_VALUE"""),"element,component,property,content")</f>
        <v>element,component,property,content</v>
      </c>
      <c r="C16" s="45" t="str">
        <f ca="1">IFERROR(__xludf.DUMMYFUNCTION("""COMPUTED_VALUE"""),"void")</f>
        <v>void</v>
      </c>
      <c r="D16" s="47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5.75" customHeight="1">
      <c r="A17" s="44" t="str">
        <f ca="1">IFERROR(__xludf.DUMMYFUNCTION("""COMPUTED_VALUE"""),"waitForObjectContain")</f>
        <v>waitForObjectContain</v>
      </c>
      <c r="B17" s="45" t="str">
        <f ca="1">IFERROR(__xludf.DUMMYFUNCTION("""COMPUTED_VALUE"""),"element,key,content")</f>
        <v>element,key,content</v>
      </c>
      <c r="C17" s="45" t="str">
        <f ca="1"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.75" customHeight="1">
      <c r="A18" s="44" t="str">
        <f ca="1">IFERROR(__xludf.DUMMYFUNCTION("""COMPUTED_VALUE"""),"waitForObjectInScreen")</f>
        <v>waitForObjectInScreen</v>
      </c>
      <c r="B18" s="45" t="str">
        <f ca="1">IFERROR(__xludf.DUMMYFUNCTION("""COMPUTED_VALUE"""),"element[,timeout(s)]")</f>
        <v>element[,timeout(s)]</v>
      </c>
      <c r="C18" s="45" t="str">
        <f ca="1"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.75" customHeight="1">
      <c r="A19" s="44" t="str">
        <f ca="1">IFERROR(__xludf.DUMMYFUNCTION("""COMPUTED_VALUE"""),"simulateClick")</f>
        <v>simulateClick</v>
      </c>
      <c r="B19" s="45" t="str">
        <f ca="1">IFERROR(__xludf.DUMMYFUNCTION("""COMPUTED_VALUE"""),"element,property[,index]")</f>
        <v>element,property[,index]</v>
      </c>
      <c r="C19" s="45" t="str">
        <f ca="1">IFERROR(__xludf.DUMMYFUNCTION("""COMPUTED_VALUE"""),"void")</f>
        <v>void</v>
      </c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>
      <c r="A20" s="44" t="str">
        <f ca="1">IFERROR(__xludf.DUMMYFUNCTION("""COMPUTED_VALUE"""),"press")</f>
        <v>press</v>
      </c>
      <c r="B20" s="45" t="str">
        <f ca="1">IFERROR(__xludf.DUMMYFUNCTION("""COMPUTED_VALUE"""),"element[,index]")</f>
        <v>element[,index]</v>
      </c>
      <c r="C20" s="45" t="str">
        <f ca="1"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>
      <c r="A21" s="44" t="str">
        <f ca="1">IFERROR(__xludf.DUMMYFUNCTION("""COMPUTED_VALUE"""),"pressWithTag")</f>
        <v>pressWithTag</v>
      </c>
      <c r="B21" s="45" t="str">
        <f ca="1">IFERROR(__xludf.DUMMYFUNCTION("""COMPUTED_VALUE"""),"tagNew,tagOld")</f>
        <v>tagNew,tagOld</v>
      </c>
      <c r="C21" s="45" t="str">
        <f ca="1"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>
      <c r="A22" s="44" t="str">
        <f ca="1">IFERROR(__xludf.DUMMYFUNCTION("""COMPUTED_VALUE"""),"swipeToRight")</f>
        <v>swipeToRight</v>
      </c>
      <c r="B22" s="47" t="str">
        <f ca="1">IFERROR(__xludf.DUMMYFUNCTION("""COMPUTED_VALUE"""),"number")</f>
        <v>number</v>
      </c>
      <c r="C22" s="47" t="str">
        <f ca="1">IFERROR(__xludf.DUMMYFUNCTION("""COMPUTED_VALUE"""),"void")</f>
        <v>void</v>
      </c>
      <c r="D22" s="47"/>
      <c r="E22" s="44"/>
      <c r="F22" s="44" t="str">
        <f ca="1">IFERROR(__xludf.DUMMYFUNCTION("""COMPUTED_VALUE"""),"Scroll sang phải")</f>
        <v>Scroll sang phải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>
      <c r="A23" s="44" t="str">
        <f ca="1">IFERROR(__xludf.DUMMYFUNCTION("""COMPUTED_VALUE"""),"swipeToRight")</f>
        <v>swipeToRight</v>
      </c>
      <c r="B23" s="44" t="str">
        <f ca="1">IFERROR(__xludf.DUMMYFUNCTION("""COMPUTED_VALUE"""),"x1,x2,y")</f>
        <v>x1,x2,y</v>
      </c>
      <c r="C23" s="44" t="str">
        <f ca="1">IFERROR(__xludf.DUMMYFUNCTION("""COMPUTED_VALUE"""),"void")</f>
        <v>void</v>
      </c>
      <c r="D23" s="44"/>
      <c r="E23" s="44"/>
      <c r="F23" s="44" t="str">
        <f ca="1">IFERROR(__xludf.DUMMYFUNCTION("""COMPUTED_VALUE"""),"Scroll sang phải")</f>
        <v>Scroll sang phải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>
      <c r="A24" s="44" t="str">
        <f ca="1">IFERROR(__xludf.DUMMYFUNCTION("""COMPUTED_VALUE"""),"getPropertyValue")</f>
        <v>getPropertyValue</v>
      </c>
      <c r="B24" s="44" t="str">
        <f ca="1">IFERROR(__xludf.DUMMYFUNCTION("""COMPUTED_VALUE"""),"element,component,property")</f>
        <v>element,component,property</v>
      </c>
      <c r="C24" s="44" t="str">
        <f ca="1">IFERROR(__xludf.DUMMYFUNCTION("""COMPUTED_VALUE"""),"String")</f>
        <v>String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>
      <c r="A25" s="44" t="str">
        <f ca="1">IFERROR(__xludf.DUMMYFUNCTION("""COMPUTED_VALUE"""),"getImageName")</f>
        <v>getImageName</v>
      </c>
      <c r="B25" s="44" t="str">
        <f ca="1">IFERROR(__xludf.DUMMYFUNCTION("""COMPUTED_VALUE"""),"element[,component]")</f>
        <v>element[,component]</v>
      </c>
      <c r="C25" s="44" t="str">
        <f ca="1">IFERROR(__xludf.DUMMYFUNCTION("""COMPUTED_VALUE"""),"String")</f>
        <v>String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5.75" customHeight="1">
      <c r="A26" s="44" t="str">
        <f ca="1">IFERROR(__xludf.DUMMYFUNCTION("""COMPUTED_VALUE"""),"getImageNameVariable")</f>
        <v>getImageNameVariable</v>
      </c>
      <c r="B26" s="44" t="str">
        <f ca="1">IFERROR(__xludf.DUMMYFUNCTION("""COMPUTED_VALUE"""),"generate,element[,component],key")</f>
        <v>generate,element[,component],key</v>
      </c>
      <c r="C26" s="44" t="str">
        <f ca="1"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5.75" customHeight="1">
      <c r="A27" s="44" t="str">
        <f ca="1">IFERROR(__xludf.DUMMYFUNCTION("""COMPUTED_VALUE"""),"getImageColor")</f>
        <v>getImageColor</v>
      </c>
      <c r="B27" s="44" t="str">
        <f ca="1">IFERROR(__xludf.DUMMYFUNCTION("""COMPUTED_VALUE"""),"element")</f>
        <v>element</v>
      </c>
      <c r="C27" s="44" t="str">
        <f ca="1"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5.75" customHeight="1">
      <c r="A28" s="44" t="str">
        <f ca="1">IFERROR(__xludf.DUMMYFUNCTION("""COMPUTED_VALUE"""),"getPropertyValues")</f>
        <v>getPropertyValues</v>
      </c>
      <c r="B28" s="44" t="str">
        <f ca="1">IFERROR(__xludf.DUMMYFUNCTION("""COMPUTED_VALUE"""),"element,component,property,second")</f>
        <v>element,component,property,second</v>
      </c>
      <c r="C28" s="44" t="str">
        <f ca="1">IFERROR(__xludf.DUMMYFUNCTION("""COMPUTED_VALUE"""),"String")</f>
        <v>String</v>
      </c>
      <c r="D28" s="44"/>
      <c r="E28" s="44"/>
      <c r="F28" s="46" t="str">
        <f ca="1">IFERROR(__xludf.DUMMYFUNCTION("""COMPUTED_VALUE"""),"param number là số lượng value cần check")</f>
        <v>param number là số lượng value cần check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5.75" customHeight="1">
      <c r="A29" s="44" t="str">
        <f ca="1">IFERROR(__xludf.DUMMYFUNCTION("""COMPUTED_VALUE"""),"getText")</f>
        <v>getText</v>
      </c>
      <c r="B29" s="44" t="str">
        <f ca="1">IFERROR(__xludf.DUMMYFUNCTION("""COMPUTED_VALUE"""),"element,component")</f>
        <v>element,component</v>
      </c>
      <c r="C29" s="44" t="str">
        <f ca="1"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5.75" customHeight="1">
      <c r="A30" s="44" t="str">
        <f ca="1">IFERROR(__xludf.DUMMYFUNCTION("""COMPUTED_VALUE"""),"getTexts")</f>
        <v>getTexts</v>
      </c>
      <c r="B30" s="44" t="str">
        <f ca="1">IFERROR(__xludf.DUMMYFUNCTION("""COMPUTED_VALUE"""),"element,component,expect")</f>
        <v>element,component,expect</v>
      </c>
      <c r="C30" s="44" t="str">
        <f ca="1">IFERROR(__xludf.DUMMYFUNCTION("""COMPUTED_VALUE"""),"String")</f>
        <v>String</v>
      </c>
      <c r="D30" s="44"/>
      <c r="E30" s="44"/>
      <c r="F30" s="46" t="str">
        <f ca="1"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5.75" customHeight="1">
      <c r="A31" s="44" t="str">
        <f ca="1">IFERROR(__xludf.DUMMYFUNCTION("""COMPUTED_VALUE"""),"getTextsByTime")</f>
        <v>getTextsByTime</v>
      </c>
      <c r="B31" s="44" t="str">
        <f ca="1">IFERROR(__xludf.DUMMYFUNCTION("""COMPUTED_VALUE"""),"element,component,second,expect")</f>
        <v>element,component,second,expect</v>
      </c>
      <c r="C31" s="44" t="str">
        <f ca="1">IFERROR(__xludf.DUMMYFUNCTION("""COMPUTED_VALUE"""),"String")</f>
        <v>String</v>
      </c>
      <c r="D31" s="44"/>
      <c r="E31" s="44"/>
      <c r="F31" s="44" t="str">
        <f ca="1">IFERROR(__xludf.DUMMYFUNCTION("""COMPUTED_VALUE"""),"Stop khi actual contain expect or time = second")</f>
        <v>Stop khi actual contain expect or time = second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5.75" customHeight="1">
      <c r="A32" s="44" t="str">
        <f ca="1">IFERROR(__xludf.DUMMYFUNCTION("""COMPUTED_VALUE"""),"getTextsByLocator")</f>
        <v>getTextsByLocator</v>
      </c>
      <c r="B32" s="44" t="str">
        <f ca="1">IFERROR(__xludf.DUMMYFUNCTION("""COMPUTED_VALUE"""),"element1,component1,element2,expect")</f>
        <v>element1,component1,element2,expect</v>
      </c>
      <c r="C32" s="44" t="str">
        <f ca="1">IFERROR(__xludf.DUMMYFUNCTION("""COMPUTED_VALUE"""),"String")</f>
        <v>String</v>
      </c>
      <c r="D32" s="44"/>
      <c r="E32" s="44"/>
      <c r="F32" s="44" t="str">
        <f ca="1">IFERROR(__xludf.DUMMYFUNCTION("""COMPUTED_VALUE"""),"Stop khi actual contain expect or element 2 display")</f>
        <v>Stop khi actual contain expect or element 2 display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5.75" customHeight="1">
      <c r="A33" s="44" t="str">
        <f ca="1">IFERROR(__xludf.DUMMYFUNCTION("""COMPUTED_VALUE"""),"getTextNoColor")</f>
        <v>getTextNoColor</v>
      </c>
      <c r="B33" s="44" t="str">
        <f ca="1">IFERROR(__xludf.DUMMYFUNCTION("""COMPUTED_VALUE"""),"element,component,...string split")</f>
        <v>element,component,...string split</v>
      </c>
      <c r="C33" s="44" t="str">
        <f ca="1">IFERROR(__xludf.DUMMYFUNCTION("""COMPUTED_VALUE"""),"String")</f>
        <v>String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5.75" customHeight="1">
      <c r="A34" s="44" t="str">
        <f ca="1">IFERROR(__xludf.DUMMYFUNCTION("""COMPUTED_VALUE"""),"getTextLocatorChild")</f>
        <v>getTextLocatorChild</v>
      </c>
      <c r="B34" s="44" t="str">
        <f ca="1">IFERROR(__xludf.DUMMYFUNCTION("""COMPUTED_VALUE"""),"element,component,key,...string split")</f>
        <v>element,component,key,...string split</v>
      </c>
      <c r="C34" s="44" t="str">
        <f ca="1">IFERROR(__xludf.DUMMYFUNCTION("""COMPUTED_VALUE"""),"String")</f>
        <v>String</v>
      </c>
      <c r="D34" s="44"/>
      <c r="E34" s="44"/>
      <c r="F34" s="46" t="str">
        <f ca="1"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5.75" customHeight="1">
      <c r="A35" s="44" t="str">
        <f ca="1">IFERROR(__xludf.DUMMYFUNCTION("""COMPUTED_VALUE"""),"waitForObject")</f>
        <v>waitForObject</v>
      </c>
      <c r="B35" s="44" t="str">
        <f ca="1">IFERROR(__xludf.DUMMYFUNCTION("""COMPUTED_VALUE"""),"element, second")</f>
        <v>element, second</v>
      </c>
      <c r="C35" s="44" t="str">
        <f ca="1">IFERROR(__xludf.DUMMYFUNCTION("""COMPUTED_VALUE"""),"void")</f>
        <v>void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5.75" customHeight="1">
      <c r="A36" s="44" t="str">
        <f ca="1">IFERROR(__xludf.DUMMYFUNCTION("""COMPUTED_VALUE"""),"swipeToDown")</f>
        <v>swipeToDown</v>
      </c>
      <c r="B36" s="44" t="str">
        <f ca="1">IFERROR(__xludf.DUMMYFUNCTION("""COMPUTED_VALUE"""),"number")</f>
        <v>number</v>
      </c>
      <c r="C36" s="44" t="str">
        <f ca="1">IFERROR(__xludf.DUMMYFUNCTION("""COMPUTED_VALUE"""),"void")</f>
        <v>void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5.75" customHeight="1">
      <c r="A37" s="44" t="str">
        <f ca="1">IFERROR(__xludf.DUMMYFUNCTION("""COMPUTED_VALUE"""),"getElements")</f>
        <v>getElements</v>
      </c>
      <c r="B37" s="44" t="str">
        <f ca="1">IFERROR(__xludf.DUMMYFUNCTION("""COMPUTED_VALUE"""),"element")</f>
        <v>element</v>
      </c>
      <c r="C37" s="44" t="str">
        <f ca="1">IFERROR(__xludf.DUMMYFUNCTION("""COMPUTED_VALUE"""),"String")</f>
        <v>String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5.75" customHeight="1">
      <c r="A38" s="44" t="str">
        <f ca="1">IFERROR(__xludf.DUMMYFUNCTION("""COMPUTED_VALUE"""),"sleep")</f>
        <v>sleep</v>
      </c>
      <c r="B38" s="44" t="str">
        <f ca="1">IFERROR(__xludf.DUMMYFUNCTION("""COMPUTED_VALUE"""),"second")</f>
        <v>second</v>
      </c>
      <c r="C38" s="44" t="str">
        <f ca="1"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5.75" customHeight="1">
      <c r="A39" s="44" t="str">
        <f ca="1">IFERROR(__xludf.DUMMYFUNCTION("""COMPUTED_VALUE"""),"getSpineState")</f>
        <v>getSpineState</v>
      </c>
      <c r="B39" s="44" t="str">
        <f ca="1">IFERROR(__xludf.DUMMYFUNCTION("""COMPUTED_VALUE"""),"element")</f>
        <v>element</v>
      </c>
      <c r="C39" s="44" t="str">
        <f ca="1">IFERROR(__xludf.DUMMYFUNCTION("""COMPUTED_VALUE"""),"String")</f>
        <v>String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5.75" customHeight="1">
      <c r="A40" s="44" t="str">
        <f ca="1">IFERROR(__xludf.DUMMYFUNCTION("""COMPUTED_VALUE"""),"getSpineStates")</f>
        <v>getSpineStates</v>
      </c>
      <c r="B40" s="44" t="str">
        <f ca="1">IFERROR(__xludf.DUMMYFUNCTION("""COMPUTED_VALUE"""),"element,second,count")</f>
        <v>element,second,count</v>
      </c>
      <c r="C40" s="44" t="str">
        <f ca="1">IFERROR(__xludf.DUMMYFUNCTION("""COMPUTED_VALUE"""),"String")</f>
        <v>String</v>
      </c>
      <c r="D40" s="44"/>
      <c r="E40" s="44" t="str">
        <f ca="1">IFERROR(__xludf.DUMMYFUNCTION("""COMPUTED_VALUE"""),"state1,state2")</f>
        <v>state1,state2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5.75" customHeight="1">
      <c r="A41" s="44" t="str">
        <f ca="1">IFERROR(__xludf.DUMMYFUNCTION("""COMPUTED_VALUE"""),"getAudioSource")</f>
        <v>getAudioSource</v>
      </c>
      <c r="B41" s="44" t="str">
        <f ca="1">IFERROR(__xludf.DUMMYFUNCTION("""COMPUTED_VALUE"""),"element")</f>
        <v>element</v>
      </c>
      <c r="C41" s="44" t="str">
        <f ca="1">IFERROR(__xludf.DUMMYFUNCTION("""COMPUTED_VALUE"""),"String")</f>
        <v>String</v>
      </c>
      <c r="D41" s="44"/>
      <c r="E41" s="44"/>
      <c r="F41" s="44" t="str">
        <f ca="1">IFERROR(__xludf.DUMMYFUNCTION("""COMPUTED_VALUE"""),"lấy param khi thuộc SoundManager (MusicSource, FxSource, FxOneShotSourse)")</f>
        <v>lấy param khi thuộc SoundManager (MusicSource, FxSource, FxOneShotSourse)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5.75" customHeight="1">
      <c r="A42" s="44" t="str">
        <f ca="1">IFERROR(__xludf.DUMMYFUNCTION("""COMPUTED_VALUE"""),"getPointScreen")</f>
        <v>getPointScreen</v>
      </c>
      <c r="B42" s="44" t="str">
        <f ca="1">IFERROR(__xludf.DUMMYFUNCTION("""COMPUTED_VALUE"""),"element,""x/y""")</f>
        <v>element,"x/y"</v>
      </c>
      <c r="C42" s="44" t="str">
        <f ca="1">IFERROR(__xludf.DUMMYFUNCTION("""COMPUTED_VALUE"""),"String")</f>
        <v>String</v>
      </c>
      <c r="D42" s="44"/>
      <c r="E42" s="44"/>
      <c r="F42" s="44" t="str">
        <f ca="1">IFERROR(__xludf.DUMMYFUNCTION("""COMPUTED_VALUE"""),"get coordinates of element of X or Y")</f>
        <v>get coordinates of element of X or Y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5.75" customHeight="1">
      <c r="A43" s="44" t="str">
        <f ca="1">IFERROR(__xludf.DUMMYFUNCTION("""COMPUTED_VALUE"""),"getSizeScreen")</f>
        <v>getSizeScreen</v>
      </c>
      <c r="B43" s="44" t="str">
        <f ca="1">IFERROR(__xludf.DUMMYFUNCTION("""COMPUTED_VALUE"""),"""w/h""")</f>
        <v>"w/h"</v>
      </c>
      <c r="C43" s="44" t="str">
        <f ca="1">IFERROR(__xludf.DUMMYFUNCTION("""COMPUTED_VALUE"""),"String")</f>
        <v>String</v>
      </c>
      <c r="D43" s="44"/>
      <c r="E43" s="44"/>
      <c r="F43" s="44" t="str">
        <f ca="1">IFERROR(__xludf.DUMMYFUNCTION("""COMPUTED_VALUE"""),"get size of device of  with (w) or height (h)")</f>
        <v>get size of device of  with (w) or height (h)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5.75" customHeight="1">
      <c r="A44" s="44" t="str">
        <f ca="1">IFERROR(__xludf.DUMMYFUNCTION("""COMPUTED_VALUE"""),"isBoolean")</f>
        <v>isBoolean</v>
      </c>
      <c r="B44" s="44" t="str">
        <f ca="1">IFERROR(__xludf.DUMMYFUNCTION("""COMPUTED_VALUE"""),"value1, vaule 2, operator")</f>
        <v>value1, vaule 2, operator</v>
      </c>
      <c r="C44" s="44" t="str">
        <f ca="1">IFERROR(__xludf.DUMMYFUNCTION("""COMPUTED_VALUE"""),"String")</f>
        <v>String</v>
      </c>
      <c r="D44" s="44"/>
      <c r="E44" s="44"/>
      <c r="F44" s="44" t="str">
        <f ca="1">IFERROR(__xludf.DUMMYFUNCTION("""COMPUTED_VALUE"""),"Hiện tại:[&lt;],[&gt;]")</f>
        <v>Hiện tại:[&lt;],[&gt;]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5.75" customHeight="1">
      <c r="A45" s="44" t="str">
        <f ca="1">IFERROR(__xludf.DUMMYFUNCTION("""COMPUTED_VALUE"""),"isPointInScreen")</f>
        <v>isPointInScreen</v>
      </c>
      <c r="B45" s="44" t="str">
        <f ca="1">IFERROR(__xludf.DUMMYFUNCTION("""COMPUTED_VALUE"""),"element")</f>
        <v>element</v>
      </c>
      <c r="C45" s="44" t="str">
        <f ca="1"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5.75" customHeight="1">
      <c r="A46" s="44" t="str">
        <f ca="1">IFERROR(__xludf.DUMMYFUNCTION("""COMPUTED_VALUE"""),"isMoveLeft")</f>
        <v>isMoveLeft</v>
      </c>
      <c r="B46" s="44" t="str">
        <f ca="1">IFERROR(__xludf.DUMMYFUNCTION("""COMPUTED_VALUE"""),"element[,second]")</f>
        <v>element[,second]</v>
      </c>
      <c r="C46" s="44" t="str">
        <f ca="1">IFERROR(__xludf.DUMMYFUNCTION("""COMPUTED_VALUE"""),"String")</f>
        <v>String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5.75" customHeight="1">
      <c r="A47" s="44" t="str">
        <f ca="1">IFERROR(__xludf.DUMMYFUNCTION("""COMPUTED_VALUE"""),"isMoveDown")</f>
        <v>isMoveDown</v>
      </c>
      <c r="B47" s="44" t="str">
        <f ca="1">IFERROR(__xludf.DUMMYFUNCTION("""COMPUTED_VALUE"""),"element,second")</f>
        <v>element,second</v>
      </c>
      <c r="C47" s="44" t="str">
        <f ca="1">IFERROR(__xludf.DUMMYFUNCTION("""COMPUTED_VALUE"""),"String")</f>
        <v>String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5.75" customHeight="1">
      <c r="A48" s="44" t="str">
        <f ca="1">IFERROR(__xludf.DUMMYFUNCTION("""COMPUTED_VALUE"""),"isLocationCompare")</f>
        <v>isLocationCompare</v>
      </c>
      <c r="B48" s="44" t="str">
        <f ca="1">IFERROR(__xludf.DUMMYFUNCTION("""COMPUTED_VALUE"""),"element1,element2,coordinate")</f>
        <v>element1,element2,coordinate</v>
      </c>
      <c r="C48" s="44" t="str">
        <f ca="1">IFERROR(__xludf.DUMMYFUNCTION("""COMPUTED_VALUE"""),"String")</f>
        <v>String</v>
      </c>
      <c r="D48" s="44"/>
      <c r="E48" s="44"/>
      <c r="F48" s="44" t="str">
        <f ca="1">IFERROR(__xludf.DUMMYFUNCTION("""COMPUTED_VALUE"""),"coordinate = x/y")</f>
        <v>coordinate = x/y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5.75" customHeight="1">
      <c r="A49" s="44" t="str">
        <f ca="1">IFERROR(__xludf.DUMMYFUNCTION("""COMPUTED_VALUE"""),"move")</f>
        <v>move</v>
      </c>
      <c r="B49" s="44" t="str">
        <f ca="1">IFERROR(__xludf.DUMMYFUNCTION("""COMPUTED_VALUE"""),"element1,element2")</f>
        <v>element1,element2</v>
      </c>
      <c r="C49" s="44" t="str">
        <f ca="1">IFERROR(__xludf.DUMMYFUNCTION("""COMPUTED_VALUE"""),"void")</f>
        <v>void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5.75" customHeight="1">
      <c r="A50" s="44" t="str">
        <f ca="1">IFERROR(__xludf.DUMMYFUNCTION("""COMPUTED_VALUE"""),"elementNotDisplay")</f>
        <v>elementNotDisplay</v>
      </c>
      <c r="B50" s="44" t="str">
        <f ca="1">IFERROR(__xludf.DUMMYFUNCTION("""COMPUTED_VALUE"""),"element")</f>
        <v>element</v>
      </c>
      <c r="C50" s="44" t="str">
        <f ca="1"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5.75" customHeight="1">
      <c r="A51" s="44" t="str">
        <f ca="1">IFERROR(__xludf.DUMMYFUNCTION("""COMPUTED_VALUE"""),"waitForObjectNotPresent")</f>
        <v>waitForObjectNotPresent</v>
      </c>
      <c r="B51" s="44" t="str">
        <f ca="1">IFERROR(__xludf.DUMMYFUNCTION("""COMPUTED_VALUE"""),"element")</f>
        <v>element</v>
      </c>
      <c r="C51" s="44" t="str">
        <f ca="1"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5.75" customHeight="1">
      <c r="A52" s="44" t="str">
        <f ca="1">IFERROR(__xludf.DUMMYFUNCTION("""COMPUTED_VALUE"""),"waitForObjectNotPresent")</f>
        <v>waitForObjectNotPresent</v>
      </c>
      <c r="B52" s="44" t="str">
        <f ca="1">IFERROR(__xludf.DUMMYFUNCTION("""COMPUTED_VALUE"""),"element,second")</f>
        <v>element,second</v>
      </c>
      <c r="C52" s="44" t="str">
        <f ca="1"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5.75" customHeight="1">
      <c r="A53" s="44" t="str">
        <f ca="1">IFERROR(__xludf.DUMMYFUNCTION("""COMPUTED_VALUE"""),"moveByCoordinates")</f>
        <v>moveByCoordinates</v>
      </c>
      <c r="B53" s="44" t="str">
        <f ca="1">IFERROR(__xludf.DUMMYFUNCTION("""COMPUTED_VALUE"""),"element,number")</f>
        <v>element,number</v>
      </c>
      <c r="C53" s="44" t="str">
        <f ca="1">IFERROR(__xludf.DUMMYFUNCTION("""COMPUTED_VALUE"""),"void")</f>
        <v>void</v>
      </c>
      <c r="D53" s="44"/>
      <c r="E53" s="44"/>
      <c r="F53" s="44" t="str">
        <f ca="1">IFERROR(__xludf.DUMMYFUNCTION("""COMPUTED_VALUE"""),"number là dịch chuyển khoảng bn (thường để 1)")</f>
        <v>number là dịch chuyển khoảng bn (thường để 1)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5.75" customHeight="1">
      <c r="A54" s="44" t="str">
        <f ca="1">IFERROR(__xludf.DUMMYFUNCTION("""COMPUTED_VALUE"""),"waitForObjectNotInScreen")</f>
        <v>waitForObjectNotInScreen</v>
      </c>
      <c r="B54" s="44" t="str">
        <f ca="1">IFERROR(__xludf.DUMMYFUNCTION("""COMPUTED_VALUE"""),"element,second,size,coordinate")</f>
        <v>element,second,size,coordinate</v>
      </c>
      <c r="C54" s="44" t="str">
        <f ca="1">IFERROR(__xludf.DUMMYFUNCTION("""COMPUTED_VALUE"""),"void")</f>
        <v>void</v>
      </c>
      <c r="D54" s="44" t="str">
        <f ca="1">IFERROR(__xludf.DUMMYFUNCTION("""COMPUTED_VALUE"""),"size: w/h
coordinate = x/y")</f>
        <v>size: w/h
coordinate = x/y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5.75" customHeight="1">
      <c r="A55" s="44" t="str">
        <f ca="1">IFERROR(__xludf.DUMMYFUNCTION("""COMPUTED_VALUE"""),"isRotation")</f>
        <v>isRotation</v>
      </c>
      <c r="B55" s="44" t="str">
        <f ca="1">IFERROR(__xludf.DUMMYFUNCTION("""COMPUTED_VALUE"""),"element,coordinate")</f>
        <v>element,coordinate</v>
      </c>
      <c r="C55" s="44" t="str">
        <f ca="1">IFERROR(__xludf.DUMMYFUNCTION("""COMPUTED_VALUE"""),"String")</f>
        <v>String</v>
      </c>
      <c r="D55" s="44" t="str">
        <f ca="1">IFERROR(__xludf.DUMMYFUNCTION("""COMPUTED_VALUE"""),"coordinate = x/y/z/w")</f>
        <v>coordinate = x/y/z/w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5.75" customHeight="1">
      <c r="A56" s="44" t="str">
        <f ca="1">IFERROR(__xludf.DUMMYFUNCTION("""COMPUTED_VALUE"""),"getListAudioSource")</f>
        <v>getListAudioSource</v>
      </c>
      <c r="B56" s="44" t="str">
        <f ca="1">IFERROR(__xludf.DUMMYFUNCTION("""COMPUTED_VALUE"""),"element,count")</f>
        <v>element,count</v>
      </c>
      <c r="C56" s="44" t="str">
        <f ca="1">IFERROR(__xludf.DUMMYFUNCTION("""COMPUTED_VALUE"""),"String")</f>
        <v>String</v>
      </c>
      <c r="D56" s="44"/>
      <c r="E56" s="44"/>
      <c r="F56" s="44" t="str">
        <f ca="1">IFERROR(__xludf.DUMMYFUNCTION("""COMPUTED_VALUE"""),"1 element phát bao nhiêu audio trong khoảng 25 giay")</f>
        <v>1 element phát bao nhiêu audio trong khoảng 25 giay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5.75" customHeight="1">
      <c r="A57" s="44" t="str">
        <f ca="1">IFERROR(__xludf.DUMMYFUNCTION("""COMPUTED_VALUE"""),"getListAudioSource")</f>
        <v>getListAudioSource</v>
      </c>
      <c r="B57" s="44" t="str">
        <f ca="1">IFERROR(__xludf.DUMMYFUNCTION("""COMPUTED_VALUE"""),"element,count,expects")</f>
        <v>element,count,expects</v>
      </c>
      <c r="C57" s="44" t="str">
        <f ca="1">IFERROR(__xludf.DUMMYFUNCTION("""COMPUTED_VALUE"""),"String")</f>
        <v>String</v>
      </c>
      <c r="D57" s="44" t="str">
        <f ca="1">IFERROR(__xludf.DUMMYFUNCTION("""COMPUTED_VALUE"""),"expects = [value1;value2;..]")</f>
        <v>expects = [value1;value2;..]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5.75" customHeight="1">
      <c r="A58" s="44" t="str">
        <f ca="1">IFERROR(__xludf.DUMMYFUNCTION("""COMPUTED_VALUE"""),"getImageNameAndColor")</f>
        <v>getImageNameAndColor</v>
      </c>
      <c r="B58" s="44" t="str">
        <f ca="1">IFERROR(__xludf.DUMMYFUNCTION("""COMPUTED_VALUE"""),"element")</f>
        <v>element</v>
      </c>
      <c r="C58" s="44" t="str">
        <f ca="1">IFERROR(__xludf.DUMMYFUNCTION("""COMPUTED_VALUE"""),"String")</f>
        <v>String</v>
      </c>
      <c r="D58" s="44"/>
      <c r="E58" s="44" t="str">
        <f ca="1">IFERROR(__xludf.DUMMYFUNCTION("""COMPUTED_VALUE"""),"image + "",""+ color")</f>
        <v>image + ","+ color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5.75" customHeight="1">
      <c r="A59" s="44" t="str">
        <f ca="1">IFERROR(__xludf.DUMMYFUNCTION("""COMPUTED_VALUE"""),"getTextContain")</f>
        <v>getTextContain</v>
      </c>
      <c r="B59" s="44" t="str">
        <f ca="1">IFERROR(__xludf.DUMMYFUNCTION("""COMPUTED_VALUE"""),"element,component,containt")</f>
        <v>element,component,containt</v>
      </c>
      <c r="C59" s="44" t="str">
        <f ca="1"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5.75" customHeight="1">
      <c r="A60" s="44" t="str">
        <f ca="1">IFERROR(__xludf.DUMMYFUNCTION("""COMPUTED_VALUE"""),"isScale")</f>
        <v>isScale</v>
      </c>
      <c r="B60" s="44" t="str">
        <f ca="1">IFERROR(__xludf.DUMMYFUNCTION("""COMPUTED_VALUE"""),"element,second,expect")</f>
        <v>element,second,expect</v>
      </c>
      <c r="C60" s="44" t="str">
        <f ca="1">IFERROR(__xludf.DUMMYFUNCTION("""COMPUTED_VALUE"""),"String")</f>
        <v>String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5.75" customHeight="1">
      <c r="A61" s="44" t="str">
        <f ca="1">IFERROR(__xludf.DUMMYFUNCTION("""COMPUTED_VALUE"""),"isScale")</f>
        <v>isScale</v>
      </c>
      <c r="B61" s="44" t="str">
        <f ca="1">IFERROR(__xludf.DUMMYFUNCTION("""COMPUTED_VALUE"""),"element,component,property,second,expect")</f>
        <v>element,component,property,second,expect</v>
      </c>
      <c r="C61" s="44" t="str">
        <f ca="1">IFERROR(__xludf.DUMMYFUNCTION("""COMPUTED_VALUE"""),"String")</f>
        <v>String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5.75" customHeight="1">
      <c r="A62" s="44" t="str">
        <f ca="1">IFERROR(__xludf.DUMMYFUNCTION("""COMPUTED_VALUE"""),"swipeRightToLeftEx")</f>
        <v>swipeRightToLeftEx</v>
      </c>
      <c r="B62" s="44" t="str">
        <f ca="1">IFERROR(__xludf.DUMMYFUNCTION("""COMPUTED_VALUE"""),"number")</f>
        <v>number</v>
      </c>
      <c r="C62" s="44" t="str">
        <f ca="1">IFERROR(__xludf.DUMMYFUNCTION("""COMPUTED_VALUE"""),"void")</f>
        <v>void</v>
      </c>
      <c r="D62" s="44" t="str">
        <f ca="1">IFERROR(__xludf.DUMMYFUNCTION("""COMPUTED_VALUE"""),"bài bao nhiêu")</f>
        <v>bài bao nhiêu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5.75" customHeight="1">
      <c r="A63" s="44" t="str">
        <f ca="1">IFERROR(__xludf.DUMMYFUNCTION("""COMPUTED_VALUE"""),"getVideoName")</f>
        <v>getVideoName</v>
      </c>
      <c r="B63" s="44" t="str">
        <f ca="1">IFERROR(__xludf.DUMMYFUNCTION("""COMPUTED_VALUE"""),"element[,strSplit,indexSplit]")</f>
        <v>element[,strSplit,indexSplit]</v>
      </c>
      <c r="C63" s="44" t="str">
        <f ca="1">IFERROR(__xludf.DUMMYFUNCTION("""COMPUTED_VALUE"""),"String")</f>
        <v>String</v>
      </c>
      <c r="D63" s="44"/>
      <c r="E63" s="44"/>
      <c r="F63" s="44" t="str">
        <f ca="1"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5.75" customHeight="1">
      <c r="A64" s="44" t="str">
        <f ca="1">IFERROR(__xludf.DUMMYFUNCTION("""COMPUTED_VALUE"""),"getVideoUrl")</f>
        <v>getVideoUrl</v>
      </c>
      <c r="B64" s="44" t="str">
        <f ca="1">IFERROR(__xludf.DUMMYFUNCTION("""COMPUTED_VALUE"""),"element[,strSplit,indexSplit]")</f>
        <v>element[,strSplit,indexSplit]</v>
      </c>
      <c r="C64" s="44" t="str">
        <f ca="1">IFERROR(__xludf.DUMMYFUNCTION("""COMPUTED_VALUE"""),"String")</f>
        <v>String</v>
      </c>
      <c r="D64" s="44"/>
      <c r="E64" s="44"/>
      <c r="F64" s="44" t="str">
        <f ca="1"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5.75" customHeight="1">
      <c r="A65" s="44" t="str">
        <f ca="1">IFERROR(__xludf.DUMMYFUNCTION("""COMPUTED_VALUE"""),"getVideoUrl")</f>
        <v>getVideoUrl</v>
      </c>
      <c r="B65" s="44" t="str">
        <f ca="1">IFERROR(__xludf.DUMMYFUNCTION("""COMPUTED_VALUE"""),"element,component,key,expected")</f>
        <v>element,component,key,expected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5.75" customHeight="1">
      <c r="A66" s="44" t="str">
        <f ca="1">IFERROR(__xludf.DUMMYFUNCTION("""COMPUTED_VALUE"""),"sendKey")</f>
        <v>sendKey</v>
      </c>
      <c r="B66" s="44" t="str">
        <f ca="1">IFERROR(__xludf.DUMMYFUNCTION("""COMPUTED_VALUE"""),"element,component[,property],expect")</f>
        <v>element,component[,property],expect</v>
      </c>
      <c r="C66" s="44" t="str">
        <f ca="1">IFERROR(__xludf.DUMMYFUNCTION("""COMPUTED_VALUE"""),"void")</f>
        <v>void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5.75" customHeight="1">
      <c r="A67" s="44" t="str">
        <f ca="1">IFERROR(__xludf.DUMMYFUNCTION("""COMPUTED_VALUE"""),"getResultByKey")</f>
        <v>getResultByKey</v>
      </c>
      <c r="B67" s="44" t="str">
        <f ca="1">IFERROR(__xludf.DUMMYFUNCTION("""COMPUTED_VALUE"""),"element,component,key")</f>
        <v>element,component,key</v>
      </c>
      <c r="C67" s="44" t="str">
        <f ca="1">IFERROR(__xludf.DUMMYFUNCTION("""COMPUTED_VALUE"""),"String")</f>
        <v>String</v>
      </c>
      <c r="D67" s="44" t="str">
        <f ca="1">IFERROR(__xludf.DUMMYFUNCTION("""COMPUTED_VALUE"""),"key = //$.Page[0].Id")</f>
        <v>key = //$.Page[0].Id</v>
      </c>
      <c r="E67" s="44"/>
      <c r="F67" s="44" t="str">
        <f ca="1">IFERROR(__xludf.DUMMYFUNCTION("""COMPUTED_VALUE"""),"return value by key in json array object")</f>
        <v>return value by key in json array object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5.75" customHeight="1">
      <c r="A68" s="44" t="str">
        <f ca="1">IFERROR(__xludf.DUMMYFUNCTION("""COMPUTED_VALUE"""),"returnPath")</f>
        <v>returnPath</v>
      </c>
      <c r="B68" s="44" t="str">
        <f ca="1">IFERROR(__xludf.DUMMYFUNCTION("""COMPUTED_VALUE"""),"element,component,key,expect")</f>
        <v>element,component,key,expect</v>
      </c>
      <c r="C68" s="44" t="str">
        <f ca="1">IFERROR(__xludf.DUMMYFUNCTION("""COMPUTED_VALUE"""),"void")</f>
        <v>void</v>
      </c>
      <c r="D68" s="44"/>
      <c r="E68" s="44"/>
      <c r="F68" s="44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5.75" customHeight="1">
      <c r="A69" s="44" t="str">
        <f ca="1">IFERROR(__xludf.DUMMYFUNCTION("""COMPUTED_VALUE"""),"returnPathContain")</f>
        <v>returnPathContain</v>
      </c>
      <c r="B69" s="44" t="str">
        <f ca="1">IFERROR(__xludf.DUMMYFUNCTION("""COMPUTED_VALUE"""),"element,component,key,expect")</f>
        <v>element,component,key,expect</v>
      </c>
      <c r="C69" s="44" t="str">
        <f ca="1">IFERROR(__xludf.DUMMYFUNCTION("""COMPUTED_VALUE"""),"void")</f>
        <v>void</v>
      </c>
      <c r="D69" s="44"/>
      <c r="E69" s="44"/>
      <c r="F69" s="44" t="str">
        <f ca="1">IFERROR(__xludf.DUMMYFUNCTION("""COMPUTED_VALUE"""),"return path của game object (go) trong TH tìm được nhiều go và k xác định được go nào (thường dùng trong mode test data ")</f>
        <v xml:space="preserve">return path của game object (go) trong TH tìm được nhiều go và k xác định được go nào (thường dùng trong mode test data 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5.75" customHeight="1">
      <c r="A70" s="44" t="str">
        <f ca="1">IFERROR(__xludf.DUMMYFUNCTION("""COMPUTED_VALUE"""),"returnIndex")</f>
        <v>returnIndex</v>
      </c>
      <c r="B70" s="44" t="str">
        <f ca="1">IFERROR(__xludf.DUMMYFUNCTION("""COMPUTED_VALUE"""),"element,component,key,expect")</f>
        <v>element,component,key,expect</v>
      </c>
      <c r="C70" s="44" t="str">
        <f ca="1">IFERROR(__xludf.DUMMYFUNCTION("""COMPUTED_VALUE"""),"void")</f>
        <v>void</v>
      </c>
      <c r="D70" s="44"/>
      <c r="E70" s="44"/>
      <c r="F70" s="44" t="str">
        <f ca="1">IFERROR(__xludf.DUMMYFUNCTION("""COMPUTED_VALUE"""),"""index"" in variable file")</f>
        <v>"index" in variable file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5.75" customHeight="1">
      <c r="A71" s="44" t="str">
        <f ca="1">IFERROR(__xludf.DUMMYFUNCTION("""COMPUTED_VALUE"""),"getSentenceByText")</f>
        <v>getSentenceByText</v>
      </c>
      <c r="B71" s="44" t="str">
        <f ca="1">IFERROR(__xludf.DUMMYFUNCTION("""COMPUTED_VALUE"""),"element,component[,split string]")</f>
        <v>element,component[,split string]</v>
      </c>
      <c r="C71" s="44" t="str">
        <f ca="1">IFERROR(__xludf.DUMMYFUNCTION("""COMPUTED_VALUE"""),"String")</f>
        <v>String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4" t="str">
        <f ca="1">IFERROR(__xludf.DUMMYFUNCTION("""COMPUTED_VALUE"""),"setTagGameObject")</f>
        <v>setTagGameObject</v>
      </c>
      <c r="B72" s="44" t="str">
        <f ca="1">IFERROR(__xludf.DUMMYFUNCTION("""COMPUTED_VALUE"""),"element,tagName")</f>
        <v>element,tagName</v>
      </c>
      <c r="C72" s="44" t="str">
        <f ca="1">IFERROR(__xludf.DUMMYFUNCTION("""COMPUTED_VALUE"""),"void")</f>
        <v>void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5.75" customHeight="1">
      <c r="A73" s="44" t="str">
        <f ca="1">IFERROR(__xludf.DUMMYFUNCTION("""COMPUTED_VALUE"""),"drag")</f>
        <v>drag</v>
      </c>
      <c r="B73" s="44" t="str">
        <f ca="1">IFERROR(__xludf.DUMMYFUNCTION("""COMPUTED_VALUE"""),"element1,element2")</f>
        <v>element1,element2</v>
      </c>
      <c r="C73" s="44" t="str">
        <f ca="1"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5.75" customHeight="1">
      <c r="A74" s="44" t="str">
        <f ca="1">IFERROR(__xludf.DUMMYFUNCTION("""COMPUTED_VALUE"""),"returnChooseTopic")</f>
        <v>returnChooseTopic</v>
      </c>
      <c r="B74" s="44" t="str">
        <f ca="1">IFERROR(__xludf.DUMMYFUNCTION("""COMPUTED_VALUE"""),"from,to,exception,part")</f>
        <v>from,to,exception,part</v>
      </c>
      <c r="C74" s="44" t="str">
        <f ca="1"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5.75" customHeight="1">
      <c r="A75" s="44" t="str">
        <f ca="1">IFERROR(__xludf.DUMMYFUNCTION("""COMPUTED_VALUE"""),"returnChooseTopic")</f>
        <v>returnChooseTopic</v>
      </c>
      <c r="B75" s="44" t="str">
        <f ca="1">IFERROR(__xludf.DUMMYFUNCTION("""COMPUTED_VALUE"""),"part")</f>
        <v>part</v>
      </c>
      <c r="C75" s="44" t="str">
        <f ca="1"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5.75" customHeight="1">
      <c r="A76" s="44" t="str">
        <f ca="1">IFERROR(__xludf.DUMMYFUNCTION("""COMPUTED_VALUE"""),"deFindModeRunTestCase")</f>
        <v>deFindModeRunTestCase</v>
      </c>
      <c r="B76" s="44" t="str">
        <f ca="1">IFERROR(__xludf.DUMMYFUNCTION("""COMPUTED_VALUE"""),"key,sheetName,from,to")</f>
        <v>key,sheetName,from,to</v>
      </c>
      <c r="C76" s="44" t="str">
        <f ca="1">IFERROR(__xludf.DUMMYFUNCTION("""COMPUTED_VALUE"""),"void")</f>
        <v>void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5.75" customHeight="1">
      <c r="A77" s="44" t="str">
        <f ca="1">IFERROR(__xludf.DUMMYFUNCTION("""COMPUTED_VALUE"""),"returnModeTC")</f>
        <v>returnModeTC</v>
      </c>
      <c r="B77" s="44" t="str">
        <f ca="1">IFERROR(__xludf.DUMMYFUNCTION("""COMPUTED_VALUE"""),"sheetName,to,expected,contain")</f>
        <v>sheetName,to,expected,contain</v>
      </c>
      <c r="C77" s="44" t="str">
        <f ca="1">IFERROR(__xludf.DUMMYFUNCTION("""COMPUTED_VALUE"""),"void")</f>
        <v>void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5.75" customHeight="1">
      <c r="A78" s="44" t="str">
        <f ca="1">IFERROR(__xludf.DUMMYFUNCTION("""COMPUTED_VALUE"""),"ignoreScript")</f>
        <v>ignoreScript</v>
      </c>
      <c r="B78" s="44" t="str">
        <f ca="1">IFERROR(__xludf.DUMMYFUNCTION("""COMPUTED_VALUE"""),"number,to,sheetName,text")</f>
        <v>number,to,sheetName,text</v>
      </c>
      <c r="C78" s="44" t="str">
        <f ca="1"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5.75" customHeight="1">
      <c r="A79" s="44" t="str">
        <f ca="1">IFERROR(__xludf.DUMMYFUNCTION("""COMPUTED_VALUE"""),"setRunModeTC")</f>
        <v>setRunModeTC</v>
      </c>
      <c r="B79" s="44" t="str">
        <f ca="1">IFERROR(__xludf.DUMMYFUNCTION("""COMPUTED_VALUE"""),"from,to,exception")</f>
        <v>from,to,exception</v>
      </c>
      <c r="C79" s="44" t="str">
        <f ca="1"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5.75" customHeight="1">
      <c r="A80" s="44" t="str">
        <f ca="1">IFERROR(__xludf.DUMMYFUNCTION("""COMPUTED_VALUE"""),"setIndexVariableFile")</f>
        <v>setIndexVariableFile</v>
      </c>
      <c r="B80" s="44" t="str">
        <f ca="1">IFERROR(__xludf.DUMMYFUNCTION("""COMPUTED_VALUE"""),"index")</f>
        <v>index</v>
      </c>
      <c r="C80" s="44" t="str">
        <f ca="1">IFERROR(__xludf.DUMMYFUNCTION("""COMPUTED_VALUE"""),"void")</f>
        <v>void</v>
      </c>
      <c r="D80" s="44"/>
      <c r="E80" s="44"/>
      <c r="F80" s="44" t="str">
        <f ca="1">IFERROR(__xludf.DUMMYFUNCTION("""COMPUTED_VALUE"""),"set value for ""index"" in variable field")</f>
        <v>set value for "index" in variable field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5.75" customHeight="1">
      <c r="A81" s="44" t="str">
        <f ca="1">IFERROR(__xludf.DUMMYFUNCTION("""COMPUTED_VALUE"""),"addIndexVariableFile")</f>
        <v>addIndexVariableFile</v>
      </c>
      <c r="B81" s="44" t="str">
        <f ca="1">IFERROR(__xludf.DUMMYFUNCTION("""COMPUTED_VALUE"""),"add")</f>
        <v>add</v>
      </c>
      <c r="C81" s="44" t="str">
        <f ca="1"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5.75" customHeight="1">
      <c r="A82" s="44" t="str">
        <f ca="1">IFERROR(__xludf.DUMMYFUNCTION("""COMPUTED_VALUE"""),"changeModeTC")</f>
        <v>changeModeTC</v>
      </c>
      <c r="B82" s="44" t="str">
        <f ca="1">IFERROR(__xludf.DUMMYFUNCTION("""COMPUTED_VALUE"""),"keyWord,locator,component,tcRow,expected")</f>
        <v>keyWord,locator,component,tcRow,expected</v>
      </c>
      <c r="C82" s="44" t="str">
        <f ca="1"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5.75" customHeight="1">
      <c r="A83" s="44" t="str">
        <f ca="1">IFERROR(__xludf.DUMMYFUNCTION("""COMPUTED_VALUE"""),"changeModeTCSetTrue")</f>
        <v>changeModeTCSetTrue</v>
      </c>
      <c r="B83" s="44" t="str">
        <f ca="1">IFERROR(__xludf.DUMMYFUNCTION("""COMPUTED_VALUE"""),"(String actual,String tcRow,String expect)")</f>
        <v>(String actual,String tcRow,String expect)</v>
      </c>
      <c r="C83" s="44" t="str">
        <f ca="1">IFERROR(__xludf.DUMMYFUNCTION("""COMPUTED_VALUE"""),"void")</f>
        <v>void</v>
      </c>
      <c r="D83" s="44"/>
      <c r="E83" s="44"/>
      <c r="F83" s="44" t="str">
        <f ca="1">IFERROR(__xludf.DUMMYFUNCTION("""COMPUTED_VALUE"""),"actual check equal expect if true tcRow set mode run YES")</f>
        <v>actual check equal expect if true tcRow set mode run YES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5.75" customHeight="1">
      <c r="A84" s="44" t="str">
        <f ca="1">IFERROR(__xludf.DUMMYFUNCTION("""COMPUTED_VALUE"""),"changeModeTCSetFail")</f>
        <v>changeModeTCSetFail</v>
      </c>
      <c r="B84" s="44" t="str">
        <f ca="1">IFERROR(__xludf.DUMMYFUNCTION("""COMPUTED_VALUE"""),"(String actual,String tcRow,String expect)")</f>
        <v>(String actual,String tcRow,String expect)</v>
      </c>
      <c r="C84" s="44" t="str">
        <f ca="1">IFERROR(__xludf.DUMMYFUNCTION("""COMPUTED_VALUE"""),"void")</f>
        <v>void</v>
      </c>
      <c r="D84" s="44"/>
      <c r="E84" s="44"/>
      <c r="F84" s="44" t="str">
        <f ca="1">IFERROR(__xludf.DUMMYFUNCTION("""COMPUTED_VALUE"""),"actual check equal expect if true tcRow set mode run NO")</f>
        <v>actual check equal expect if true tcRow set mode run NO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5.75" customHeight="1">
      <c r="A85" s="44" t="str">
        <f ca="1">IFERROR(__xludf.DUMMYFUNCTION("""COMPUTED_VALUE"""),"isElementDisplay")</f>
        <v>isElementDisplay</v>
      </c>
      <c r="B85" s="44" t="str">
        <f ca="1">IFERROR(__xludf.DUMMYFUNCTION("""COMPUTED_VALUE"""),"element[,strSplit]")</f>
        <v>element[,strSplit]</v>
      </c>
      <c r="C85" s="44" t="str">
        <f ca="1"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 count="1">
    <dataValidation type="list" allowBlank="1" showErrorMessage="1" sqref="C2:C1000" xr:uid="{00000000-0002-0000-0300-000000000000}">
      <formula1>"void,String"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TestSteps</vt:lpstr>
      <vt:lpstr>Group-Turn</vt:lpstr>
      <vt:lpstr>Keywords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 Lê</cp:lastModifiedBy>
  <dcterms:modified xsi:type="dcterms:W3CDTF">2024-05-03T04:34:10Z</dcterms:modified>
</cp:coreProperties>
</file>