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  <extLst>
    <ext uri="GoogleSheetsCustomDataVersion2">
      <go:sheetsCustomData xmlns:go="http://customooxmlschemas.google.com/" r:id="rId8" roundtripDataChecksum="Zxmxtv4jMWZ1sg3JkN0VbarREiUHVTgLHAEPYxTeWW4="/>
    </ext>
  </extLst>
</workbook>
</file>

<file path=xl/sharedStrings.xml><?xml version="1.0" encoding="utf-8"?>
<sst xmlns="http://schemas.openxmlformats.org/spreadsheetml/2006/main" count="165" uniqueCount="86">
  <si>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</si>
  <si>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</si>
  <si>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</si>
  <si>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</si>
  <si>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</si>
  <si>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</si>
  <si>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</si>
  <si>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</si>
  <si>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</si>
  <si>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</si>
  <si>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</si>
  <si>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RUN</t>
  </si>
  <si>
    <t>SUM</t>
  </si>
  <si>
    <t>TC1</t>
  </si>
  <si>
    <t>Kiểm tra audio câu lượt 1</t>
  </si>
  <si>
    <t>Y</t>
  </si>
  <si>
    <t>TC2</t>
  </si>
  <si>
    <t>Kiểm tra text câu lượt 1</t>
  </si>
  <si>
    <t>TC3</t>
  </si>
  <si>
    <t>Kiểm tra chunk text lượt 1</t>
  </si>
  <si>
    <t>G_turn1</t>
  </si>
  <si>
    <t>TC4</t>
  </si>
  <si>
    <t>Kiểm tra audio câu lượt 2</t>
  </si>
  <si>
    <t>TC5</t>
  </si>
  <si>
    <t>Kiểm tra text câu lượt 2</t>
  </si>
  <si>
    <t>TC6</t>
  </si>
  <si>
    <t>Kiểm tra chunk text lượt 2</t>
  </si>
  <si>
    <t>G_turn2</t>
  </si>
  <si>
    <t>TC7</t>
  </si>
  <si>
    <t>Đợi game kết thúc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</si>
  <si>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</si>
  <si>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</si>
  <si>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</si>
  <si>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</si>
  <si>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</si>
  <si>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</si>
  <si>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</si>
  <si>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</si>
  <si>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</si>
  <si>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</si>
  <si>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</si>
  <si>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Chờ text câu hỏi 1 xuất hiện</t>
  </si>
  <si>
    <t>click</t>
  </si>
  <si>
    <t>Robot</t>
  </si>
  <si>
    <t>TS2</t>
  </si>
  <si>
    <t>Kiểm tra audio text câu lượt 1</t>
  </si>
  <si>
    <t>getAudioSource</t>
  </si>
  <si>
    <t>FxSource[activeInHierarchy=true],AudioSource,clip</t>
  </si>
  <si>
    <t>$.act[?(@.game_name=="Chunking1Speaking(Clone)")].turn[0].word[?(@.type=='question')].audio[*].file_path</t>
  </si>
  <si>
    <t>getTextNoColor</t>
  </si>
  <si>
    <t>CanvasGamePlay/HighlightBox/Text (TMP),TextMeshProUGUI</t>
  </si>
  <si>
    <t>$.act[?(@.game_name=="Chunking1Speaking(Clone)")].turn[0].word[?(@.type=='question')].text</t>
  </si>
  <si>
    <t>Reset index</t>
  </si>
  <si>
    <t>setIndexVariableFile</t>
  </si>
  <si>
    <t>1</t>
  </si>
  <si>
    <t>Đợi mic bật</t>
  </si>
  <si>
    <t>waitForObject</t>
  </si>
  <si>
    <t>Micro-Working</t>
  </si>
  <si>
    <t>TS3</t>
  </si>
  <si>
    <t>Kiểm tra text chunk</t>
  </si>
  <si>
    <t>CanvasGamePlay/HighlightBox/Text (TMP)</t>
  </si>
  <si>
    <t>CanvasGamePlay//BroadText,TextMeshProUGUI</t>
  </si>
  <si>
    <t>$.act[?(@.game_name=="Chunking1Speaking(Clone)")].turn[0].word[?(@.order=='$.index')].text</t>
  </si>
  <si>
    <t>TS4</t>
  </si>
  <si>
    <t>Kiểm tra audio text chunk</t>
  </si>
  <si>
    <t>$.act[?(@.game_name=="Chunking1Speaking(Clone)")].turn[0].word[?(@.order=='$.index')].audio[*].file_path</t>
  </si>
  <si>
    <t>TS5</t>
  </si>
  <si>
    <t>Click mic</t>
  </si>
  <si>
    <t>Micro-Working,Button,onClick</t>
  </si>
  <si>
    <t>TS6</t>
  </si>
  <si>
    <t>Tăng order</t>
  </si>
  <si>
    <t>addIndexVariableFile</t>
  </si>
  <si>
    <t xml:space="preserve">Chờ audio </t>
  </si>
  <si>
    <t>waitForObjectContain</t>
  </si>
  <si>
    <t>FxSource,AudioSource,clip.name,Can you say ___ kidgirl</t>
  </si>
  <si>
    <t>Kiểm tra audio text</t>
  </si>
  <si>
    <t>$.act[?(@.game_name=="Chunking1Speaking(Clone)")].turn[1].word[?(@.type=='question')].audio[*].file_path</t>
  </si>
  <si>
    <t>Kiểm tra text câu 2</t>
  </si>
  <si>
    <t>$.act[?(@.game_name=="Chunking1Speaking(Clone)")].turn[1].word[?(@.type=='question')].text</t>
  </si>
  <si>
    <t>$.act[?(@.game_name=="Chunking1Speaking(Clone)")].turn[1].word[?(@.order=='$.index')].text</t>
  </si>
  <si>
    <t>$.act[?(@.game_name=="Chunking1Speaking(Clone)")].turn[1].word[?(@.order=='$.index')].audio[*].file_path</t>
  </si>
  <si>
    <t>waitForObjectNotPresent</t>
  </si>
  <si>
    <t>Loop</t>
  </si>
  <si>
    <t>Level</t>
  </si>
  <si>
    <t>$.act[?(@.game_name=="Chunking1Speaking(Clone)")].turn[0].word[?(@.type=='chunk')].text.length()</t>
  </si>
  <si>
    <t>$.act[?(@.game_name=="Chunking1Speaking(Clone)")].turn[1].word[?(@.type=='chunk')].text.length()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</si>
</sst>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sz val="12.0"/>
      <color theme="1"/>
      <name val="Times New Roman"/>
    </font>
    <font>
      <sz val="12.0"/>
      <color theme="1"/>
      <name val="&quot;Times New Roman&quot;"/>
    </font>
    <font>
      <sz val="10.0"/>
      <color theme="1"/>
      <name val="Arial"/>
    </font>
    <font>
      <color theme="1"/>
      <name val="Arial"/>
    </font>
    <font>
      <b/>
      <sz val="12.0"/>
      <color rgb="FF000000"/>
      <name val="Times New Roman"/>
    </font>
    <font>
      <b/>
      <sz val="12.0"/>
      <color theme="1"/>
      <name val="Times New Roman"/>
    </font>
    <font>
      <sz val="12.0"/>
      <color rgb="FF000000"/>
      <name val="Times New Roman"/>
    </font>
    <font>
      <color rgb="FF0B7500"/>
      <name val="Arial"/>
    </font>
    <font>
      <color rgb="FF0B7500"/>
      <name val="Monospace"/>
    </font>
    <font>
      <color theme="1"/>
      <name val="Arial"/>
      <scheme val="minor"/>
    </font>
    <font>
      <sz val="13.0"/>
      <color theme="1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3" fontId="2" numFmtId="0" xfId="0" applyAlignment="1" applyFill="1" applyFont="1">
      <alignment horizontal="center" vertical="bottom"/>
    </xf>
    <xf borderId="0" fillId="4" fontId="2" numFmtId="0" xfId="0" applyAlignment="1" applyFill="1" applyFont="1">
      <alignment horizontal="center" vertical="bottom"/>
    </xf>
    <xf borderId="0" fillId="5" fontId="2" numFmtId="0" xfId="0" applyAlignment="1" applyFill="1" applyFont="1">
      <alignment horizontal="center" vertical="bottom"/>
    </xf>
    <xf borderId="0" fillId="2" fontId="2" numFmtId="0" xfId="0" applyAlignment="1" applyFont="1">
      <alignment horizontal="center" vertical="bottom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3" numFmtId="0" xfId="0" applyFont="1"/>
    <xf borderId="0" fillId="6" fontId="4" numFmtId="0" xfId="0" applyAlignment="1" applyFill="1" applyFont="1">
      <alignment vertical="bottom"/>
    </xf>
    <xf borderId="0" fillId="0" fontId="4" numFmtId="0" xfId="0" applyAlignment="1" applyFont="1">
      <alignment vertical="bottom"/>
    </xf>
    <xf borderId="0" fillId="0" fontId="1" numFmtId="0" xfId="0" applyAlignment="1" applyFont="1">
      <alignment horizontal="center"/>
    </xf>
    <xf borderId="1" fillId="7" fontId="5" numFmtId="0" xfId="0" applyAlignment="1" applyBorder="1" applyFill="1" applyFont="1">
      <alignment shrinkToFit="0" vertical="center" wrapText="1"/>
    </xf>
    <xf borderId="1" fillId="7" fontId="6" numFmtId="0" xfId="0" applyAlignment="1" applyBorder="1" applyFont="1">
      <alignment shrinkToFit="0" vertical="center" wrapText="1"/>
    </xf>
    <xf borderId="1" fillId="7" fontId="6" numFmtId="0" xfId="0" applyAlignment="1" applyBorder="1" applyFont="1">
      <alignment horizontal="left" shrinkToFit="0" vertical="center" wrapText="1"/>
    </xf>
    <xf borderId="1" fillId="7" fontId="6" numFmtId="49" xfId="0" applyAlignment="1" applyBorder="1" applyFont="1" applyNumberFormat="1">
      <alignment shrinkToFit="0" vertical="center" wrapText="1"/>
    </xf>
    <xf borderId="1" fillId="7" fontId="6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4" numFmtId="49" xfId="0" applyAlignment="1" applyFont="1" applyNumberFormat="1">
      <alignment readingOrder="0"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0" fontId="4" numFmtId="49" xfId="0" applyAlignment="1" applyFont="1" applyNumberFormat="1">
      <alignment shrinkToFit="0" vertical="bottom" wrapText="1"/>
    </xf>
    <xf borderId="0" fillId="0" fontId="4" numFmtId="0" xfId="0" applyAlignment="1" applyFont="1">
      <alignment shrinkToFit="0" wrapText="1"/>
    </xf>
    <xf borderId="0" fillId="6" fontId="8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7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readingOrder="0" vertical="center"/>
    </xf>
    <xf borderId="0" fillId="0" fontId="4" numFmtId="0" xfId="0" applyAlignment="1" applyFont="1">
      <alignment vertical="center"/>
    </xf>
    <xf borderId="0" fillId="0" fontId="4" numFmtId="49" xfId="0" applyAlignment="1" applyFont="1" applyNumberFormat="1">
      <alignment vertical="center"/>
    </xf>
    <xf borderId="0" fillId="0" fontId="1" numFmtId="0" xfId="0" applyAlignment="1" applyFont="1">
      <alignment horizontal="center" shrinkToFit="0" vertical="center" wrapText="1"/>
    </xf>
    <xf borderId="0" fillId="0" fontId="4" numFmtId="49" xfId="0" applyAlignment="1" applyFont="1" applyNumberFormat="1">
      <alignment readingOrder="0" shrinkToFit="0" vertical="center" wrapText="1"/>
    </xf>
    <xf borderId="0" fillId="0" fontId="4" numFmtId="0" xfId="0" applyAlignment="1" applyFont="1">
      <alignment shrinkToFit="0" vertical="center" wrapText="1"/>
    </xf>
    <xf borderId="0" fillId="6" fontId="8" numFmtId="0" xfId="0" applyAlignment="1" applyFont="1">
      <alignment readingOrder="0" shrinkToFit="0" vertical="center" wrapText="1"/>
    </xf>
    <xf borderId="0" fillId="0" fontId="3" numFmtId="0" xfId="0" applyAlignment="1" applyFont="1">
      <alignment shrinkToFit="0" vertical="center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shrinkToFit="0" wrapText="1"/>
    </xf>
    <xf borderId="0" fillId="0" fontId="1" numFmtId="49" xfId="0" applyAlignment="1" applyFont="1" applyNumberFormat="1">
      <alignment shrinkToFit="0" wrapText="1"/>
    </xf>
    <xf borderId="0" fillId="0" fontId="1" numFmtId="0" xfId="0" applyAlignment="1" applyFont="1">
      <alignment horizontal="center" shrinkToFit="0" vertical="bottom" wrapText="1"/>
    </xf>
    <xf borderId="0" fillId="6" fontId="8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vertical="bottom" wrapText="1"/>
    </xf>
    <xf quotePrefix="1" borderId="0" fillId="0" fontId="1" numFmtId="49" xfId="0" applyAlignment="1" applyFont="1" applyNumberFormat="1">
      <alignment readingOrder="0" shrinkToFit="0" wrapText="1"/>
    </xf>
    <xf borderId="0" fillId="0" fontId="1" numFmtId="49" xfId="0" applyAlignment="1" applyFont="1" applyNumberFormat="1">
      <alignment readingOrder="0" shrinkToFit="0" wrapText="1"/>
    </xf>
    <xf borderId="0" fillId="0" fontId="2" numFmtId="0" xfId="0" applyAlignment="1" applyFont="1">
      <alignment shrinkToFit="0" vertical="bottom" wrapText="1"/>
    </xf>
    <xf borderId="0" fillId="0" fontId="2" numFmtId="49" xfId="0" applyAlignment="1" applyFont="1" applyNumberFormat="1">
      <alignment readingOrder="0" shrinkToFit="0" vertical="bottom" wrapText="1"/>
    </xf>
    <xf borderId="0" fillId="0" fontId="1" numFmtId="0" xfId="0" applyAlignment="1" applyFont="1">
      <alignment readingOrder="0" shrinkToFit="0" vertical="center" wrapText="1"/>
    </xf>
    <xf borderId="0" fillId="0" fontId="4" numFmtId="0" xfId="0" applyAlignment="1" applyFont="1">
      <alignment readingOrder="0" vertical="bottom"/>
    </xf>
    <xf borderId="0" fillId="6" fontId="9" numFmtId="0" xfId="0" applyAlignment="1" applyFont="1">
      <alignment readingOrder="0" shrinkToFit="0" wrapText="1"/>
    </xf>
    <xf borderId="0" fillId="0" fontId="7" numFmtId="0" xfId="0" applyAlignment="1" applyFont="1">
      <alignment readingOrder="0" shrinkToFit="0" vertical="bottom" wrapText="1"/>
    </xf>
    <xf borderId="1" fillId="2" fontId="1" numFmtId="0" xfId="0" applyAlignment="1" applyBorder="1" applyFont="1">
      <alignment shrinkToFit="0" wrapText="1"/>
    </xf>
    <xf borderId="0" fillId="2" fontId="1" numFmtId="0" xfId="0" applyAlignment="1" applyFont="1">
      <alignment shrinkToFit="0" wrapText="1"/>
    </xf>
    <xf borderId="0" fillId="0" fontId="10" numFmtId="0" xfId="0" applyAlignment="1" applyFont="1">
      <alignment shrinkToFit="0" wrapText="1"/>
    </xf>
    <xf borderId="0" fillId="6" fontId="1" numFmtId="0" xfId="0" applyAlignment="1" applyFont="1">
      <alignment readingOrder="0" shrinkToFit="0" wrapText="1"/>
    </xf>
    <xf borderId="0" fillId="6" fontId="1" numFmtId="0" xfId="0" applyAlignment="1" applyFont="1">
      <alignment shrinkToFit="0" wrapText="1"/>
    </xf>
    <xf borderId="1" fillId="8" fontId="11" numFmtId="0" xfId="0" applyAlignment="1" applyBorder="1" applyFill="1" applyFont="1">
      <alignment shrinkToFit="0" wrapText="1"/>
    </xf>
    <xf borderId="1" fillId="8" fontId="11" numFmtId="49" xfId="0" applyAlignment="1" applyBorder="1" applyFont="1" applyNumberFormat="1">
      <alignment horizontal="left" shrinkToFit="0" wrapText="1"/>
    </xf>
    <xf borderId="1" fillId="8" fontId="11" numFmtId="49" xfId="0" applyAlignment="1" applyBorder="1" applyFont="1" applyNumberFormat="1">
      <alignment shrinkToFit="0" wrapText="1"/>
    </xf>
    <xf borderId="0" fillId="0" fontId="11" numFmtId="0" xfId="0" applyAlignment="1" applyFont="1">
      <alignment shrinkToFit="0" wrapText="1"/>
    </xf>
    <xf borderId="0" fillId="0" fontId="11" numFmtId="49" xfId="0" applyAlignment="1" applyFont="1" applyNumberFormat="1">
      <alignment horizontal="left" shrinkToFit="0" wrapText="1"/>
    </xf>
    <xf borderId="0" fillId="0" fontId="11" numFmtId="49" xfId="0" applyAlignment="1" applyFont="1" applyNumberFormat="1">
      <alignment shrinkToFit="0" wrapText="1"/>
    </xf>
    <xf borderId="0" fillId="0" fontId="11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23.0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5.75" customHeight="1">
      <c r="A2" s="7" t="s">
        <v>13</v>
      </c>
      <c r="B2" s="7" t="s">
        <v>14</v>
      </c>
      <c r="C2" s="7" t="s">
        <v>15</v>
      </c>
      <c r="D2" s="8"/>
      <c r="E2" s="8"/>
      <c r="F2" s="6"/>
      <c r="G2" s="6"/>
      <c r="H2" s="6"/>
      <c r="I2" s="9" t="str">
        <f>TEXT(COUNTIF(D:D,"PASS"),"###")</f>
        <v/>
      </c>
      <c r="J2" s="9" t="str">
        <f>TEXT(COUNTIF(D:D,"FAIL"),"###")</f>
        <v/>
      </c>
      <c r="K2" s="9" t="str">
        <f>TEXT(COUNTIF(D:D,"SKIP"),"###")</f>
        <v/>
      </c>
      <c r="L2" s="10" t="str">
        <f>TEXT(I2+J2,"###")</f>
        <v/>
      </c>
      <c r="M2" s="10" t="str">
        <f>TEXT(I2+J2+K2,"###")</f>
        <v/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ht="15.75" customHeight="1">
      <c r="A3" s="7" t="s">
        <v>16</v>
      </c>
      <c r="B3" s="7" t="s">
        <v>17</v>
      </c>
      <c r="C3" s="7" t="s">
        <v>15</v>
      </c>
      <c r="D3" s="8"/>
      <c r="E3" s="8"/>
      <c r="F3" s="6"/>
      <c r="G3" s="6"/>
      <c r="H3" s="6"/>
      <c r="I3" s="11"/>
      <c r="J3" s="11"/>
      <c r="K3" s="11"/>
      <c r="L3" s="11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ht="15.75" customHeight="1">
      <c r="A4" s="7" t="s">
        <v>18</v>
      </c>
      <c r="B4" s="7" t="s">
        <v>19</v>
      </c>
      <c r="C4" s="7" t="s">
        <v>15</v>
      </c>
      <c r="D4" s="8"/>
      <c r="E4" s="8"/>
      <c r="F4" s="7" t="s">
        <v>20</v>
      </c>
      <c r="G4" s="6"/>
      <c r="H4" s="6"/>
      <c r="I4" s="11"/>
      <c r="J4" s="11"/>
      <c r="K4" s="11"/>
      <c r="L4" s="11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ht="15.75" customHeight="1">
      <c r="A5" s="7" t="s">
        <v>21</v>
      </c>
      <c r="B5" s="7" t="s">
        <v>22</v>
      </c>
      <c r="C5" s="7" t="s">
        <v>15</v>
      </c>
      <c r="D5" s="8"/>
      <c r="E5" s="8"/>
      <c r="F5" s="6"/>
      <c r="G5" s="6"/>
      <c r="H5" s="6"/>
      <c r="I5" s="11"/>
      <c r="J5" s="11"/>
      <c r="K5" s="11"/>
      <c r="L5" s="11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ht="15.75" customHeight="1">
      <c r="A6" s="7" t="s">
        <v>23</v>
      </c>
      <c r="B6" s="7" t="s">
        <v>24</v>
      </c>
      <c r="C6" s="7" t="s">
        <v>15</v>
      </c>
      <c r="D6" s="8"/>
      <c r="E6" s="8"/>
      <c r="F6" s="7"/>
      <c r="G6" s="6"/>
      <c r="H6" s="6"/>
      <c r="I6" s="11"/>
      <c r="J6" s="11"/>
      <c r="K6" s="11"/>
      <c r="L6" s="11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ht="15.75" customHeight="1">
      <c r="A7" s="7" t="s">
        <v>25</v>
      </c>
      <c r="B7" s="7" t="s">
        <v>26</v>
      </c>
      <c r="C7" s="7" t="s">
        <v>15</v>
      </c>
      <c r="D7" s="8"/>
      <c r="E7" s="8"/>
      <c r="F7" s="7" t="s">
        <v>27</v>
      </c>
      <c r="G7" s="6"/>
      <c r="H7" s="6"/>
      <c r="I7" s="11"/>
      <c r="J7" s="11"/>
      <c r="K7" s="11"/>
      <c r="L7" s="11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ht="15.75" customHeight="1">
      <c r="A8" s="7" t="s">
        <v>28</v>
      </c>
      <c r="B8" s="7" t="s">
        <v>29</v>
      </c>
      <c r="C8" s="7" t="s">
        <v>15</v>
      </c>
      <c r="D8" s="8"/>
      <c r="E8" s="8"/>
      <c r="F8" s="6"/>
      <c r="G8" s="6"/>
      <c r="H8" s="6"/>
      <c r="I8" s="11"/>
      <c r="J8" s="11"/>
      <c r="K8" s="11"/>
      <c r="L8" s="11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</sheetData>
  <conditionalFormatting sqref="D1:D8">
    <cfRule type="cellIs" dxfId="0" priority="1" operator="equal">
      <formula>"PASS"</formula>
    </cfRule>
  </conditionalFormatting>
  <conditionalFormatting sqref="D1:D8">
    <cfRule type="cellIs" dxfId="1" priority="2" operator="equal">
      <formula>"FAIL"</formula>
    </cfRule>
  </conditionalFormatting>
  <conditionalFormatting sqref="D1:D8">
    <cfRule type="cellIs" dxfId="2" priority="3" operator="equal">
      <formula>"SKIP"</formula>
    </cfRule>
  </conditionalFormatting>
  <dataValidations>
    <dataValidation type="list" allowBlank="1" showErrorMessage="1" sqref="C2:C8">
      <formula1>"Y,N"</formula1>
    </dataValidation>
    <dataValidation type="list" allowBlank="1" showErrorMessage="1" sqref="F2:F8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3.5"/>
    <col customWidth="1" min="6" max="6" width="20.7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7.38"/>
    <col customWidth="1" min="13" max="13" width="24.63"/>
    <col customWidth="1" min="14" max="14" width="20.38"/>
  </cols>
  <sheetData>
    <row r="1" ht="21.75" customHeight="1">
      <c r="A1" s="12" t="s">
        <v>0</v>
      </c>
      <c r="B1" s="13" t="s">
        <v>30</v>
      </c>
      <c r="C1" s="13" t="s">
        <v>1</v>
      </c>
      <c r="D1" s="14" t="s">
        <v>31</v>
      </c>
      <c r="E1" s="15" t="s">
        <v>32</v>
      </c>
      <c r="F1" s="13" t="s">
        <v>33</v>
      </c>
      <c r="G1" s="16" t="s">
        <v>34</v>
      </c>
      <c r="H1" s="13" t="s">
        <v>35</v>
      </c>
      <c r="I1" s="13" t="s">
        <v>36</v>
      </c>
      <c r="J1" s="14" t="s">
        <v>37</v>
      </c>
      <c r="K1" s="14" t="s">
        <v>6</v>
      </c>
      <c r="L1" s="13" t="s">
        <v>38</v>
      </c>
      <c r="M1" s="13" t="s">
        <v>4</v>
      </c>
      <c r="N1" s="13" t="s">
        <v>39</v>
      </c>
    </row>
    <row r="2" ht="15.75" customHeight="1">
      <c r="A2" s="17" t="str">
        <f>TestCase!A2</f>
        <v>TC1</v>
      </c>
      <c r="B2" s="18" t="s">
        <v>40</v>
      </c>
      <c r="C2" s="19" t="s">
        <v>41</v>
      </c>
      <c r="D2" s="20" t="s">
        <v>42</v>
      </c>
      <c r="E2" s="21" t="s">
        <v>43</v>
      </c>
      <c r="F2" s="10"/>
      <c r="G2" s="22" t="s">
        <v>15</v>
      </c>
      <c r="H2" s="10"/>
      <c r="I2" s="23"/>
      <c r="J2" s="24"/>
      <c r="K2" s="25"/>
      <c r="L2" s="24"/>
      <c r="M2" s="26"/>
      <c r="N2" s="24"/>
    </row>
    <row r="3" ht="45.0" customHeight="1">
      <c r="A3" s="27" t="str">
        <f>TestCase!A2</f>
        <v>TC1</v>
      </c>
      <c r="B3" s="28" t="s">
        <v>44</v>
      </c>
      <c r="C3" s="29" t="s">
        <v>45</v>
      </c>
      <c r="D3" s="30"/>
      <c r="E3" s="31"/>
      <c r="F3" s="30"/>
      <c r="G3" s="32" t="s">
        <v>15</v>
      </c>
      <c r="H3" s="30" t="s">
        <v>46</v>
      </c>
      <c r="I3" s="33" t="s">
        <v>47</v>
      </c>
      <c r="J3" s="34"/>
      <c r="K3" s="35" t="s">
        <v>48</v>
      </c>
      <c r="L3" s="34"/>
      <c r="M3" s="36"/>
      <c r="N3" s="34"/>
    </row>
    <row r="4" ht="33.0" customHeight="1">
      <c r="A4" s="27" t="str">
        <f>TestCase!A3</f>
        <v>TC2</v>
      </c>
      <c r="B4" s="18" t="s">
        <v>40</v>
      </c>
      <c r="C4" s="37" t="s">
        <v>17</v>
      </c>
      <c r="D4" s="38"/>
      <c r="E4" s="39"/>
      <c r="F4" s="10"/>
      <c r="G4" s="40" t="s">
        <v>15</v>
      </c>
      <c r="H4" s="10" t="s">
        <v>49</v>
      </c>
      <c r="I4" s="21" t="s">
        <v>50</v>
      </c>
      <c r="J4" s="24"/>
      <c r="K4" s="41" t="s">
        <v>51</v>
      </c>
      <c r="L4" s="24"/>
      <c r="M4" s="26"/>
      <c r="N4" s="24"/>
    </row>
    <row r="5" ht="33.0" customHeight="1">
      <c r="A5" s="27" t="str">
        <f>TestCase!A4</f>
        <v>TC3</v>
      </c>
      <c r="B5" s="42" t="s">
        <v>40</v>
      </c>
      <c r="C5" s="37" t="s">
        <v>52</v>
      </c>
      <c r="D5" s="20" t="s">
        <v>53</v>
      </c>
      <c r="E5" s="43" t="s">
        <v>54</v>
      </c>
      <c r="F5" s="10"/>
      <c r="G5" s="22" t="s">
        <v>15</v>
      </c>
      <c r="H5" s="10"/>
      <c r="I5" s="21"/>
      <c r="J5" s="24"/>
      <c r="K5" s="41"/>
      <c r="L5" s="24"/>
      <c r="M5" s="26"/>
      <c r="N5" s="24"/>
    </row>
    <row r="6" ht="33.0" customHeight="1">
      <c r="A6" s="27" t="str">
        <f>TestCase!A4</f>
        <v>TC3</v>
      </c>
      <c r="B6" s="42" t="s">
        <v>44</v>
      </c>
      <c r="C6" s="37" t="s">
        <v>55</v>
      </c>
      <c r="D6" s="20" t="s">
        <v>56</v>
      </c>
      <c r="E6" s="44" t="s">
        <v>57</v>
      </c>
      <c r="F6" s="10"/>
      <c r="G6" s="22" t="s">
        <v>15</v>
      </c>
      <c r="H6" s="10"/>
      <c r="I6" s="21"/>
      <c r="J6" s="24"/>
      <c r="K6" s="41"/>
      <c r="L6" s="24"/>
      <c r="M6" s="26"/>
      <c r="N6" s="24"/>
    </row>
    <row r="7" ht="33.0" customHeight="1">
      <c r="A7" s="27" t="str">
        <f>TestCase!A4</f>
        <v>TC3</v>
      </c>
      <c r="B7" s="42" t="s">
        <v>58</v>
      </c>
      <c r="C7" s="37" t="s">
        <v>59</v>
      </c>
      <c r="D7" s="20" t="s">
        <v>56</v>
      </c>
      <c r="E7" s="44" t="s">
        <v>60</v>
      </c>
      <c r="F7" s="10"/>
      <c r="G7" s="22" t="s">
        <v>15</v>
      </c>
      <c r="H7" s="10" t="s">
        <v>49</v>
      </c>
      <c r="I7" s="21" t="s">
        <v>61</v>
      </c>
      <c r="J7" s="24"/>
      <c r="K7" s="41" t="s">
        <v>62</v>
      </c>
      <c r="L7" s="24"/>
      <c r="M7" s="26"/>
      <c r="N7" s="24"/>
    </row>
    <row r="8" ht="39.0" customHeight="1">
      <c r="A8" s="27" t="str">
        <f>TestCase!A4</f>
        <v>TC3</v>
      </c>
      <c r="B8" s="42" t="s">
        <v>63</v>
      </c>
      <c r="C8" s="37" t="s">
        <v>64</v>
      </c>
      <c r="D8" s="20"/>
      <c r="E8" s="44"/>
      <c r="F8" s="10"/>
      <c r="G8" s="22" t="s">
        <v>15</v>
      </c>
      <c r="H8" s="10" t="s">
        <v>46</v>
      </c>
      <c r="I8" s="21" t="s">
        <v>47</v>
      </c>
      <c r="J8" s="24"/>
      <c r="K8" s="41" t="s">
        <v>65</v>
      </c>
      <c r="L8" s="24"/>
      <c r="M8" s="26"/>
      <c r="N8" s="24"/>
    </row>
    <row r="9" ht="33.0" customHeight="1">
      <c r="A9" s="27" t="str">
        <f>TestCase!A4</f>
        <v>TC3</v>
      </c>
      <c r="B9" s="42" t="s">
        <v>66</v>
      </c>
      <c r="C9" s="37" t="s">
        <v>67</v>
      </c>
      <c r="D9" s="45" t="s">
        <v>42</v>
      </c>
      <c r="E9" s="46" t="s">
        <v>68</v>
      </c>
      <c r="F9" s="10"/>
      <c r="G9" s="22" t="s">
        <v>15</v>
      </c>
      <c r="H9" s="10"/>
      <c r="I9" s="21"/>
      <c r="J9" s="24"/>
      <c r="K9" s="41"/>
      <c r="L9" s="24"/>
      <c r="M9" s="26"/>
      <c r="N9" s="24"/>
    </row>
    <row r="10" ht="33.0" customHeight="1">
      <c r="A10" s="27" t="str">
        <f>TestCase!A4</f>
        <v>TC3</v>
      </c>
      <c r="B10" s="42" t="s">
        <v>69</v>
      </c>
      <c r="C10" s="37" t="s">
        <v>70</v>
      </c>
      <c r="D10" s="20" t="s">
        <v>71</v>
      </c>
      <c r="E10" s="43" t="s">
        <v>54</v>
      </c>
      <c r="F10" s="10"/>
      <c r="G10" s="22" t="s">
        <v>15</v>
      </c>
      <c r="H10" s="10"/>
      <c r="I10" s="21"/>
      <c r="J10" s="24"/>
      <c r="K10" s="41"/>
      <c r="L10" s="24"/>
      <c r="M10" s="26"/>
      <c r="N10" s="24"/>
    </row>
    <row r="11" ht="15.75" customHeight="1">
      <c r="A11" s="27" t="str">
        <f>TestCase!A5</f>
        <v>TC4</v>
      </c>
      <c r="B11" s="47" t="s">
        <v>40</v>
      </c>
      <c r="C11" s="37" t="s">
        <v>72</v>
      </c>
      <c r="D11" s="48" t="s">
        <v>73</v>
      </c>
      <c r="E11" s="21" t="s">
        <v>74</v>
      </c>
      <c r="F11" s="10"/>
      <c r="G11" s="22" t="s">
        <v>15</v>
      </c>
      <c r="H11" s="10"/>
      <c r="I11" s="21"/>
      <c r="J11" s="10"/>
      <c r="K11" s="49"/>
      <c r="L11" s="10"/>
      <c r="M11" s="10"/>
      <c r="N11" s="10"/>
    </row>
    <row r="12" ht="63.0" customHeight="1">
      <c r="A12" s="50" t="str">
        <f>TestCase!A5</f>
        <v>TC4</v>
      </c>
      <c r="B12" s="47" t="s">
        <v>44</v>
      </c>
      <c r="C12" s="37" t="s">
        <v>75</v>
      </c>
      <c r="D12" s="10"/>
      <c r="E12" s="23"/>
      <c r="F12" s="10"/>
      <c r="G12" s="22" t="s">
        <v>15</v>
      </c>
      <c r="H12" s="10" t="s">
        <v>46</v>
      </c>
      <c r="I12" s="21" t="s">
        <v>47</v>
      </c>
      <c r="J12" s="10"/>
      <c r="K12" s="35" t="s">
        <v>76</v>
      </c>
      <c r="L12" s="10"/>
      <c r="M12" s="10"/>
      <c r="N12" s="10"/>
    </row>
    <row r="13" ht="61.5" customHeight="1">
      <c r="A13" s="50" t="str">
        <f>TestCase!A6</f>
        <v>TC5</v>
      </c>
      <c r="B13" s="42" t="s">
        <v>40</v>
      </c>
      <c r="C13" s="37" t="s">
        <v>77</v>
      </c>
      <c r="D13" s="10"/>
      <c r="E13" s="23"/>
      <c r="F13" s="10"/>
      <c r="G13" s="22" t="s">
        <v>15</v>
      </c>
      <c r="H13" s="10" t="s">
        <v>49</v>
      </c>
      <c r="I13" s="21" t="s">
        <v>61</v>
      </c>
      <c r="J13" s="10"/>
      <c r="K13" s="41" t="s">
        <v>78</v>
      </c>
      <c r="L13" s="10"/>
      <c r="M13" s="10"/>
      <c r="N13" s="10"/>
    </row>
    <row r="14" ht="33.0" customHeight="1">
      <c r="A14" s="27" t="str">
        <f>TestCase!A7</f>
        <v>TC6</v>
      </c>
      <c r="B14" s="42" t="s">
        <v>40</v>
      </c>
      <c r="C14" s="37" t="s">
        <v>52</v>
      </c>
      <c r="D14" s="20" t="s">
        <v>53</v>
      </c>
      <c r="E14" s="43" t="s">
        <v>54</v>
      </c>
      <c r="F14" s="10"/>
      <c r="G14" s="22" t="s">
        <v>15</v>
      </c>
      <c r="H14" s="10"/>
      <c r="I14" s="21"/>
      <c r="J14" s="24"/>
      <c r="K14" s="41"/>
      <c r="L14" s="24"/>
      <c r="M14" s="26"/>
      <c r="N14" s="24"/>
    </row>
    <row r="15" ht="33.0" customHeight="1">
      <c r="A15" s="27" t="str">
        <f>TestCase!A7</f>
        <v>TC6</v>
      </c>
      <c r="B15" s="42" t="s">
        <v>44</v>
      </c>
      <c r="C15" s="37" t="s">
        <v>55</v>
      </c>
      <c r="D15" s="20" t="s">
        <v>56</v>
      </c>
      <c r="E15" s="44" t="s">
        <v>57</v>
      </c>
      <c r="F15" s="10"/>
      <c r="G15" s="22" t="s">
        <v>15</v>
      </c>
      <c r="H15" s="10"/>
      <c r="I15" s="21"/>
      <c r="J15" s="24"/>
      <c r="K15" s="41"/>
      <c r="L15" s="24"/>
      <c r="M15" s="26"/>
      <c r="N15" s="24"/>
    </row>
    <row r="16" ht="33.0" customHeight="1">
      <c r="A16" s="27" t="str">
        <f>TestCase!A7</f>
        <v>TC6</v>
      </c>
      <c r="B16" s="42" t="s">
        <v>58</v>
      </c>
      <c r="C16" s="37" t="s">
        <v>59</v>
      </c>
      <c r="D16" s="20" t="s">
        <v>56</v>
      </c>
      <c r="E16" s="44" t="s">
        <v>60</v>
      </c>
      <c r="F16" s="10"/>
      <c r="G16" s="22" t="s">
        <v>15</v>
      </c>
      <c r="H16" s="10" t="s">
        <v>49</v>
      </c>
      <c r="I16" s="21" t="s">
        <v>61</v>
      </c>
      <c r="J16" s="24"/>
      <c r="K16" s="41" t="s">
        <v>79</v>
      </c>
      <c r="L16" s="24"/>
      <c r="M16" s="26"/>
      <c r="N16" s="24"/>
    </row>
    <row r="17" ht="33.0" customHeight="1">
      <c r="A17" s="27" t="str">
        <f>TestCase!A7</f>
        <v>TC6</v>
      </c>
      <c r="B17" s="42" t="s">
        <v>63</v>
      </c>
      <c r="C17" s="37" t="s">
        <v>64</v>
      </c>
      <c r="D17" s="20"/>
      <c r="E17" s="44"/>
      <c r="F17" s="10"/>
      <c r="G17" s="22" t="s">
        <v>15</v>
      </c>
      <c r="H17" s="10" t="s">
        <v>46</v>
      </c>
      <c r="I17" s="21" t="s">
        <v>47</v>
      </c>
      <c r="J17" s="24"/>
      <c r="K17" s="41" t="s">
        <v>80</v>
      </c>
      <c r="L17" s="24"/>
      <c r="M17" s="26"/>
      <c r="N17" s="24"/>
    </row>
    <row r="18" ht="33.0" customHeight="1">
      <c r="A18" s="27" t="str">
        <f>TestCase!A7</f>
        <v>TC6</v>
      </c>
      <c r="B18" s="42" t="s">
        <v>66</v>
      </c>
      <c r="C18" s="37" t="s">
        <v>67</v>
      </c>
      <c r="D18" s="45" t="s">
        <v>42</v>
      </c>
      <c r="E18" s="46" t="s">
        <v>68</v>
      </c>
      <c r="F18" s="10"/>
      <c r="G18" s="22" t="s">
        <v>15</v>
      </c>
      <c r="H18" s="10"/>
      <c r="I18" s="21"/>
      <c r="J18" s="24"/>
      <c r="K18" s="41"/>
      <c r="L18" s="24"/>
      <c r="M18" s="26"/>
      <c r="N18" s="24"/>
    </row>
    <row r="19" ht="33.0" customHeight="1">
      <c r="A19" s="27" t="str">
        <f>TestCase!A7</f>
        <v>TC6</v>
      </c>
      <c r="B19" s="42" t="s">
        <v>69</v>
      </c>
      <c r="C19" s="37" t="s">
        <v>70</v>
      </c>
      <c r="D19" s="20" t="s">
        <v>71</v>
      </c>
      <c r="E19" s="43" t="s">
        <v>54</v>
      </c>
      <c r="F19" s="10"/>
      <c r="G19" s="22" t="s">
        <v>15</v>
      </c>
      <c r="H19" s="10"/>
      <c r="I19" s="21"/>
      <c r="J19" s="24"/>
      <c r="K19" s="41"/>
      <c r="L19" s="24"/>
      <c r="M19" s="26"/>
      <c r="N19" s="24"/>
    </row>
    <row r="20" ht="33.0" customHeight="1">
      <c r="A20" s="27" t="str">
        <f>TestCase!A8</f>
        <v>TC7</v>
      </c>
      <c r="B20" s="42" t="s">
        <v>40</v>
      </c>
      <c r="C20" s="37" t="s">
        <v>29</v>
      </c>
      <c r="D20" s="20" t="s">
        <v>81</v>
      </c>
      <c r="E20" s="21" t="s">
        <v>43</v>
      </c>
      <c r="F20" s="10"/>
      <c r="G20" s="22" t="s">
        <v>15</v>
      </c>
      <c r="H20" s="10"/>
      <c r="I20" s="21"/>
      <c r="J20" s="24"/>
      <c r="K20" s="41"/>
      <c r="L20" s="24"/>
      <c r="M20" s="26"/>
      <c r="N20" s="24"/>
    </row>
    <row r="21" ht="33.0" customHeight="1">
      <c r="A21" s="27"/>
      <c r="B21" s="42"/>
      <c r="C21" s="37"/>
      <c r="D21" s="20"/>
      <c r="E21" s="21"/>
      <c r="F21" s="10"/>
      <c r="G21" s="22"/>
      <c r="H21" s="10"/>
      <c r="I21" s="21"/>
      <c r="J21" s="24"/>
      <c r="K21" s="41"/>
      <c r="L21" s="24"/>
      <c r="M21" s="26"/>
      <c r="N21" s="24"/>
    </row>
  </sheetData>
  <conditionalFormatting sqref="L1:L21 M1:N1">
    <cfRule type="cellIs" dxfId="0" priority="1" operator="equal">
      <formula>"PASS"</formula>
    </cfRule>
  </conditionalFormatting>
  <conditionalFormatting sqref="L1:L21 M1:N1">
    <cfRule type="cellIs" dxfId="3" priority="2" operator="equal">
      <formula>"FAIL"</formula>
    </cfRule>
  </conditionalFormatting>
  <conditionalFormatting sqref="L1:L21 M1:N1">
    <cfRule type="cellIs" dxfId="4" priority="3" operator="equal">
      <formula>"SKIP"</formula>
    </cfRule>
  </conditionalFormatting>
  <dataValidations>
    <dataValidation type="list" allowBlank="1" showErrorMessage="1" sqref="H5:H6">
      <formula1>Keywords!$A$2:$A167</formula1>
    </dataValidation>
    <dataValidation type="list" allowBlank="1" showErrorMessage="1" sqref="D4">
      <formula1>Keywords!$A$2:$A35</formula1>
    </dataValidation>
    <dataValidation type="list" allowBlank="1" showErrorMessage="1" sqref="A1:A21">
      <formula1>TestCase!$A:$A</formula1>
    </dataValidation>
    <dataValidation type="list" allowBlank="1" showErrorMessage="1" sqref="H7 H14:H15">
      <formula1>Keywords!$A$2:$A168</formula1>
    </dataValidation>
    <dataValidation type="list" allowBlank="1" showErrorMessage="1" sqref="H10 H18">
      <formula1>Keywords!$A$2:$A169</formula1>
    </dataValidation>
    <dataValidation type="list" allowBlank="1" showErrorMessage="1" sqref="D5:D10 D12:D21">
      <formula1>Keywords!$A$2:$A21</formula1>
    </dataValidation>
    <dataValidation type="list" allowBlank="1" showErrorMessage="1" sqref="D2:D3">
      <formula1>Keywords!$A$2:$A34</formula1>
    </dataValidation>
    <dataValidation type="list" allowBlank="1" showErrorMessage="1" sqref="H11 H13">
      <formula1>Keywords!$A$2:$A168</formula1>
    </dataValidation>
    <dataValidation type="list" allowBlank="1" showErrorMessage="1" sqref="D11">
      <formula1>Keywords!$A$2:$A46</formula1>
    </dataValidation>
    <dataValidation type="list" allowBlank="1" showErrorMessage="1" sqref="H2:H3">
      <formula1>Keywords!$A$2:$A166</formula1>
    </dataValidation>
    <dataValidation type="list" allowBlank="1" showErrorMessage="1" sqref="G2:G21">
      <formula1>"Y,N"</formula1>
    </dataValidation>
    <dataValidation type="list" allowBlank="1" showErrorMessage="1" sqref="H9 H16">
      <formula1>Keywords!$A$2:$A169</formula1>
    </dataValidation>
    <dataValidation type="list" allowBlank="1" showErrorMessage="1" sqref="H4">
      <formula1>Keywords!$A$2:$A167</formula1>
    </dataValidation>
    <dataValidation type="list" allowBlank="1" showErrorMessage="1" sqref="H8 H12 H17 H19:H21">
      <formula1>Keywords!$A$2:$A166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89.13"/>
    <col customWidth="1" min="3" max="3" width="9.13"/>
    <col customWidth="1" min="4" max="4" width="24.63"/>
  </cols>
  <sheetData>
    <row r="1">
      <c r="A1" s="51" t="s">
        <v>5</v>
      </c>
      <c r="B1" s="52" t="s">
        <v>82</v>
      </c>
      <c r="C1" s="52" t="s">
        <v>83</v>
      </c>
      <c r="D1" s="51" t="s">
        <v>1</v>
      </c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</row>
    <row r="2" ht="18.75" customHeight="1">
      <c r="A2" s="54" t="s">
        <v>20</v>
      </c>
      <c r="B2" s="54" t="s">
        <v>84</v>
      </c>
      <c r="C2" s="54">
        <v>1.0</v>
      </c>
      <c r="D2" s="55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</row>
    <row r="3" ht="18.75" customHeight="1">
      <c r="A3" s="54" t="s">
        <v>27</v>
      </c>
      <c r="B3" s="54" t="s">
        <v>85</v>
      </c>
      <c r="C3" s="54">
        <v>1.0</v>
      </c>
      <c r="D3" s="55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56" t="str">
        <f>IFERROR(__xludf.DUMMYFUNCTION("IMPORTRANGE(""https://docs.google.com/spreadsheets/d/1LdgyhxYW9Lh1fGd5s0S1oxhFlAL2nJXQp7mHAPUsHfU/edit#gid=0"",""Sheet1!A:F"")"),"Keyword")</f>
        <v>Keyword</v>
      </c>
      <c r="B1" s="57" t="str">
        <f>IFERROR(__xludf.DUMMYFUNCTION("""COMPUTED_VALUE"""),"Param")</f>
        <v>Param</v>
      </c>
      <c r="C1" s="57" t="str">
        <f>IFERROR(__xludf.DUMMYFUNCTION("""COMPUTED_VALUE"""),"Return type")</f>
        <v>Return type</v>
      </c>
      <c r="D1" s="57" t="str">
        <f>IFERROR(__xludf.DUMMYFUNCTION("""COMPUTED_VALUE"""),"value[Ex]")</f>
        <v>value[Ex]</v>
      </c>
      <c r="E1" s="58" t="str">
        <f>IFERROR(__xludf.DUMMYFUNCTION("""COMPUTED_VALUE"""),"Return")</f>
        <v>Return</v>
      </c>
      <c r="F1" s="58" t="str">
        <f>IFERROR(__xludf.DUMMYFUNCTION("""COMPUTED_VALUE"""),"Note")</f>
        <v>Note</v>
      </c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 ht="15.75" customHeight="1">
      <c r="A2" s="59" t="str">
        <f>IFERROR(__xludf.DUMMYFUNCTION("""COMPUTED_VALUE"""),"openApp")</f>
        <v>openApp</v>
      </c>
      <c r="B2" s="60"/>
      <c r="C2" s="60" t="str">
        <f>IFERROR(__xludf.DUMMYFUNCTION("""COMPUTED_VALUE"""),"void")</f>
        <v>void</v>
      </c>
      <c r="D2" s="60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 ht="15.75" customHeight="1">
      <c r="A3" s="59" t="str">
        <f>IFERROR(__xludf.DUMMYFUNCTION("""COMPUTED_VALUE"""),"waitingForCourseListDisplay")</f>
        <v>waitingForCourseListDisplay</v>
      </c>
      <c r="B3" s="60"/>
      <c r="C3" s="60" t="str">
        <f>IFERROR(__xludf.DUMMYFUNCTION("""COMPUTED_VALUE"""),"void")</f>
        <v>void</v>
      </c>
      <c r="D3" s="60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 ht="15.75" customHeight="1">
      <c r="A4" s="59" t="str">
        <f>IFERROR(__xludf.DUMMYFUNCTION("""COMPUTED_VALUE"""),"click")</f>
        <v>click</v>
      </c>
      <c r="B4" s="60" t="str">
        <f>IFERROR(__xludf.DUMMYFUNCTION("""COMPUTED_VALUE"""),"element,component,property[,index]")</f>
        <v>element,component,property[,index]</v>
      </c>
      <c r="C4" s="60" t="str">
        <f>IFERROR(__xludf.DUMMYFUNCTION("""COMPUTED_VALUE"""),"void")</f>
        <v>void</v>
      </c>
      <c r="D4" s="60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 ht="15.75" customHeight="1">
      <c r="A5" s="59" t="str">
        <f>IFERROR(__xludf.DUMMYFUNCTION("""COMPUTED_VALUE"""),"clickLocatorByVarFile")</f>
        <v>clickLocatorByVarFile</v>
      </c>
      <c r="B5" s="60" t="str">
        <f>IFERROR(__xludf.DUMMYFUNCTION("""COMPUTED_VALUE"""),"generate,element,component,property,key")</f>
        <v>generate,element,component,property,key</v>
      </c>
      <c r="C5" s="60" t="str">
        <f>IFERROR(__xludf.DUMMYFUNCTION("""COMPUTED_VALUE"""),"void")</f>
        <v>void</v>
      </c>
      <c r="D5" s="60"/>
      <c r="E5" s="59"/>
      <c r="F5" s="61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 ht="15.75" customHeight="1">
      <c r="A6" s="59" t="str">
        <f>IFERROR(__xludf.DUMMYFUNCTION("""COMPUTED_VALUE"""),"pressLocatorByVarFile")</f>
        <v>pressLocatorByVarFile</v>
      </c>
      <c r="B6" s="60" t="str">
        <f>IFERROR(__xludf.DUMMYFUNCTION("""COMPUTED_VALUE"""),"element,component,property,key")</f>
        <v>element,component,property,key</v>
      </c>
      <c r="C6" s="60" t="str">
        <f>IFERROR(__xludf.DUMMYFUNCTION("""COMPUTED_VALUE"""),"void")</f>
        <v>void</v>
      </c>
      <c r="D6" s="60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 ht="15.75" customHeight="1">
      <c r="A7" s="59" t="str">
        <f>IFERROR(__xludf.DUMMYFUNCTION("""COMPUTED_VALUE"""),"clickWhichObjectEnable")</f>
        <v>clickWhichObjectEnable</v>
      </c>
      <c r="B7" s="60" t="str">
        <f>IFERROR(__xludf.DUMMYFUNCTION("""COMPUTED_VALUE"""),"element[,index],component,property")</f>
        <v>element[,index],component,property</v>
      </c>
      <c r="C7" s="60" t="str">
        <f>IFERROR(__xludf.DUMMYFUNCTION("""COMPUTED_VALUE"""),"void")</f>
        <v>void</v>
      </c>
      <c r="D7" s="60"/>
      <c r="E7" s="59"/>
      <c r="F7" s="61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</row>
    <row r="8" ht="15.75" customHeight="1">
      <c r="A8" s="59" t="str">
        <f>IFERROR(__xludf.DUMMYFUNCTION("""COMPUTED_VALUE"""),"getCurrentScene")</f>
        <v>getCurrentScene</v>
      </c>
      <c r="B8" s="60" t="str">
        <f>IFERROR(__xludf.DUMMYFUNCTION("""COMPUTED_VALUE"""),"element")</f>
        <v>element</v>
      </c>
      <c r="C8" s="60" t="str">
        <f>IFERROR(__xludf.DUMMYFUNCTION("""COMPUTED_VALUE"""),"String")</f>
        <v>String</v>
      </c>
      <c r="D8" s="60"/>
      <c r="E8" s="59"/>
      <c r="F8" s="61" t="str">
        <f>IFERROR(__xludf.DUMMYFUNCTION("""COMPUTED_VALUE"""),"element not present")</f>
        <v>element not present</v>
      </c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</row>
    <row r="9" ht="15.75" customHeight="1">
      <c r="A9" s="59" t="str">
        <f>IFERROR(__xludf.DUMMYFUNCTION("""COMPUTED_VALUE"""),"elementDisplay")</f>
        <v>elementDisplay</v>
      </c>
      <c r="B9" s="60" t="str">
        <f>IFERROR(__xludf.DUMMYFUNCTION("""COMPUTED_VALUE"""),"element[,index]")</f>
        <v>element[,index]</v>
      </c>
      <c r="C9" s="60" t="str">
        <f>IFERROR(__xludf.DUMMYFUNCTION("""COMPUTED_VALUE"""),"String")</f>
        <v>String</v>
      </c>
      <c r="D9" s="60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 ht="15.75" customHeight="1">
      <c r="A10" s="59" t="str">
        <f>IFERROR(__xludf.DUMMYFUNCTION("""COMPUTED_VALUE"""),"clickDownAndUp")</f>
        <v>clickDownAndUp</v>
      </c>
      <c r="B10" s="60" t="str">
        <f>IFERROR(__xludf.DUMMYFUNCTION("""COMPUTED_VALUE"""),"element[,index]")</f>
        <v>element[,index]</v>
      </c>
      <c r="C10" s="60" t="str">
        <f>IFERROR(__xludf.DUMMYFUNCTION("""COMPUTED_VALUE"""),"void")</f>
        <v>void</v>
      </c>
      <c r="D10" s="60"/>
      <c r="E10" s="59"/>
      <c r="F10" s="61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 ht="15.75" customHeight="1">
      <c r="A11" s="59" t="str">
        <f>IFERROR(__xludf.DUMMYFUNCTION("""COMPUTED_VALUE"""),"swipeToLeft")</f>
        <v>swipeToLeft</v>
      </c>
      <c r="B11" s="60" t="str">
        <f>IFERROR(__xludf.DUMMYFUNCTION("""COMPUTED_VALUE"""),"number")</f>
        <v>number</v>
      </c>
      <c r="C11" s="60" t="str">
        <f>IFERROR(__xludf.DUMMYFUNCTION("""COMPUTED_VALUE"""),"void")</f>
        <v>void</v>
      </c>
      <c r="D11" s="60"/>
      <c r="E11" s="59"/>
      <c r="F11" s="61" t="str">
        <f>IFERROR(__xludf.DUMMYFUNCTION("""COMPUTED_VALUE"""),"Scroll sang trái")</f>
        <v>Scroll sang trái</v>
      </c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 ht="15.75" customHeight="1">
      <c r="A12" s="59" t="str">
        <f>IFERROR(__xludf.DUMMYFUNCTION("""COMPUTED_VALUE"""),"swipeToLeft")</f>
        <v>swipeToLeft</v>
      </c>
      <c r="B12" s="60" t="str">
        <f>IFERROR(__xludf.DUMMYFUNCTION("""COMPUTED_VALUE"""),"x1,x2,y")</f>
        <v>x1,x2,y</v>
      </c>
      <c r="C12" s="60" t="str">
        <f>IFERROR(__xludf.DUMMYFUNCTION("""COMPUTED_VALUE"""),"void")</f>
        <v>void</v>
      </c>
      <c r="D12" s="62"/>
      <c r="E12" s="59"/>
      <c r="F12" s="61" t="str">
        <f>IFERROR(__xludf.DUMMYFUNCTION("""COMPUTED_VALUE"""),"Scroll sang trái, tọa độ là số nguyên")</f>
        <v>Scroll sang trái, tọa độ là số nguyên</v>
      </c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 ht="15.75" customHeight="1">
      <c r="A13" s="59" t="str">
        <f>IFERROR(__xludf.DUMMYFUNCTION("""COMPUTED_VALUE"""),"swipe")</f>
        <v>swipe</v>
      </c>
      <c r="B13" s="60" t="str">
        <f>IFERROR(__xludf.DUMMYFUNCTION("""COMPUTED_VALUE"""),"x1,x2,y")</f>
        <v>x1,x2,y</v>
      </c>
      <c r="C13" s="60" t="str">
        <f>IFERROR(__xludf.DUMMYFUNCTION("""COMPUTED_VALUE"""),"void")</f>
        <v>void</v>
      </c>
      <c r="D13" s="60"/>
      <c r="E13" s="59"/>
      <c r="F13" s="61" t="str">
        <f>IFERROR(__xludf.DUMMYFUNCTION("""COMPUTED_VALUE"""),"- scroll ngang
- Tọa độ là int
- x1 (start) tới x2 (end)")</f>
        <v>- scroll ngang
- Tọa độ là int
- x1 (start) tới x2 (end)</v>
      </c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</row>
    <row r="14" ht="15.75" customHeight="1">
      <c r="A14" s="59" t="str">
        <f>IFERROR(__xludf.DUMMYFUNCTION("""COMPUTED_VALUE"""),"waitForObject")</f>
        <v>waitForObject</v>
      </c>
      <c r="B14" s="60" t="str">
        <f>IFERROR(__xludf.DUMMYFUNCTION("""COMPUTED_VALUE"""),"element[,timeout(s)]")</f>
        <v>element[,timeout(s)]</v>
      </c>
      <c r="C14" s="60" t="str">
        <f>IFERROR(__xludf.DUMMYFUNCTION("""COMPUTED_VALUE"""),"void")</f>
        <v>void</v>
      </c>
      <c r="D14" s="60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</row>
    <row r="15" ht="15.75" customHeight="1">
      <c r="A15" s="59" t="str">
        <f>IFERROR(__xludf.DUMMYFUNCTION("""COMPUTED_VALUE"""),"waitForObjectNoReturn")</f>
        <v>waitForObjectNoReturn</v>
      </c>
      <c r="B15" s="60" t="str">
        <f>IFERROR(__xludf.DUMMYFUNCTION("""COMPUTED_VALUE"""),"element,timeout(s)")</f>
        <v>element,timeout(s)</v>
      </c>
      <c r="C15" s="60" t="str">
        <f>IFERROR(__xludf.DUMMYFUNCTION("""COMPUTED_VALUE"""),"void")</f>
        <v>void</v>
      </c>
      <c r="D15" s="60"/>
      <c r="E15" s="59"/>
      <c r="F15" s="61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</row>
    <row r="16" ht="15.75" customHeight="1">
      <c r="A16" s="59" t="str">
        <f>IFERROR(__xludf.DUMMYFUNCTION("""COMPUTED_VALUE"""),"waitForObjectContain")</f>
        <v>waitForObjectContain</v>
      </c>
      <c r="B16" s="60" t="str">
        <f>IFERROR(__xludf.DUMMYFUNCTION("""COMPUTED_VALUE"""),"element,component,property,content")</f>
        <v>element,component,property,content</v>
      </c>
      <c r="C16" s="60" t="str">
        <f>IFERROR(__xludf.DUMMYFUNCTION("""COMPUTED_VALUE"""),"void")</f>
        <v>void</v>
      </c>
      <c r="D16" s="62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</row>
    <row r="17" ht="15.75" customHeight="1">
      <c r="A17" s="59" t="str">
        <f>IFERROR(__xludf.DUMMYFUNCTION("""COMPUTED_VALUE"""),"waitForObjectContain")</f>
        <v>waitForObjectContain</v>
      </c>
      <c r="B17" s="60" t="str">
        <f>IFERROR(__xludf.DUMMYFUNCTION("""COMPUTED_VALUE"""),"element,key,content")</f>
        <v>element,key,content</v>
      </c>
      <c r="C17" s="60" t="str">
        <f>IFERROR(__xludf.DUMMYFUNCTION("""COMPUTED_VALUE"""),"void")</f>
        <v>void</v>
      </c>
      <c r="D17" s="62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</row>
    <row r="18" ht="15.75" customHeight="1">
      <c r="A18" s="59" t="str">
        <f>IFERROR(__xludf.DUMMYFUNCTION("""COMPUTED_VALUE"""),"waitForObjectInScreen")</f>
        <v>waitForObjectInScreen</v>
      </c>
      <c r="B18" s="60" t="str">
        <f>IFERROR(__xludf.DUMMYFUNCTION("""COMPUTED_VALUE"""),"element[,timeout(s)]")</f>
        <v>element[,timeout(s)]</v>
      </c>
      <c r="C18" s="60" t="str">
        <f>IFERROR(__xludf.DUMMYFUNCTION("""COMPUTED_VALUE"""),"void")</f>
        <v>void</v>
      </c>
      <c r="D18" s="62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</row>
    <row r="19" ht="15.75" customHeight="1">
      <c r="A19" s="59" t="str">
        <f>IFERROR(__xludf.DUMMYFUNCTION("""COMPUTED_VALUE"""),"simulateClick")</f>
        <v>simulateClick</v>
      </c>
      <c r="B19" s="60" t="str">
        <f>IFERROR(__xludf.DUMMYFUNCTION("""COMPUTED_VALUE"""),"element,property[,index]")</f>
        <v>element,property[,index]</v>
      </c>
      <c r="C19" s="60" t="str">
        <f>IFERROR(__xludf.DUMMYFUNCTION("""COMPUTED_VALUE"""),"void")</f>
        <v>void</v>
      </c>
      <c r="D19" s="62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</row>
    <row r="20" ht="15.75" customHeight="1">
      <c r="A20" s="59" t="str">
        <f>IFERROR(__xludf.DUMMYFUNCTION("""COMPUTED_VALUE"""),"press")</f>
        <v>press</v>
      </c>
      <c r="B20" s="60" t="str">
        <f>IFERROR(__xludf.DUMMYFUNCTION("""COMPUTED_VALUE"""),"element[,index]")</f>
        <v>element[,index]</v>
      </c>
      <c r="C20" s="60" t="str">
        <f>IFERROR(__xludf.DUMMYFUNCTION("""COMPUTED_VALUE"""),"void")</f>
        <v>void</v>
      </c>
      <c r="D20" s="62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</row>
    <row r="21" ht="15.75" customHeight="1">
      <c r="A21" s="59" t="str">
        <f>IFERROR(__xludf.DUMMYFUNCTION("""COMPUTED_VALUE"""),"pressWithTag")</f>
        <v>pressWithTag</v>
      </c>
      <c r="B21" s="60" t="str">
        <f>IFERROR(__xludf.DUMMYFUNCTION("""COMPUTED_VALUE"""),"tagNew,tagOld")</f>
        <v>tagNew,tagOld</v>
      </c>
      <c r="C21" s="60" t="str">
        <f>IFERROR(__xludf.DUMMYFUNCTION("""COMPUTED_VALUE"""),"void")</f>
        <v>void</v>
      </c>
      <c r="D21" s="62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</row>
    <row r="22" ht="15.75" customHeight="1">
      <c r="A22" s="59" t="str">
        <f>IFERROR(__xludf.DUMMYFUNCTION("""COMPUTED_VALUE"""),"swipeToRight")</f>
        <v>swipeToRight</v>
      </c>
      <c r="B22" s="62" t="str">
        <f>IFERROR(__xludf.DUMMYFUNCTION("""COMPUTED_VALUE"""),"number")</f>
        <v>number</v>
      </c>
      <c r="C22" s="62" t="str">
        <f>IFERROR(__xludf.DUMMYFUNCTION("""COMPUTED_VALUE"""),"void")</f>
        <v>void</v>
      </c>
      <c r="D22" s="62"/>
      <c r="E22" s="59"/>
      <c r="F22" s="59" t="str">
        <f>IFERROR(__xludf.DUMMYFUNCTION("""COMPUTED_VALUE"""),"Scroll sang phải")</f>
        <v>Scroll sang phải</v>
      </c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</row>
    <row r="23" ht="15.75" customHeight="1">
      <c r="A23" s="59" t="str">
        <f>IFERROR(__xludf.DUMMYFUNCTION("""COMPUTED_VALUE"""),"swipeToRight")</f>
        <v>swipeToRight</v>
      </c>
      <c r="B23" s="59" t="str">
        <f>IFERROR(__xludf.DUMMYFUNCTION("""COMPUTED_VALUE"""),"x1,x2,y")</f>
        <v>x1,x2,y</v>
      </c>
      <c r="C23" s="59" t="str">
        <f>IFERROR(__xludf.DUMMYFUNCTION("""COMPUTED_VALUE"""),"void")</f>
        <v>void</v>
      </c>
      <c r="D23" s="59"/>
      <c r="E23" s="59"/>
      <c r="F23" s="59" t="str">
        <f>IFERROR(__xludf.DUMMYFUNCTION("""COMPUTED_VALUE"""),"Scroll sang phải")</f>
        <v>Scroll sang phải</v>
      </c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</row>
    <row r="24" ht="15.75" customHeight="1">
      <c r="A24" s="59" t="str">
        <f>IFERROR(__xludf.DUMMYFUNCTION("""COMPUTED_VALUE"""),"getPropertyValue")</f>
        <v>getPropertyValue</v>
      </c>
      <c r="B24" s="59" t="str">
        <f>IFERROR(__xludf.DUMMYFUNCTION("""COMPUTED_VALUE"""),"element,component,property")</f>
        <v>element,component,property</v>
      </c>
      <c r="C24" s="59" t="str">
        <f>IFERROR(__xludf.DUMMYFUNCTION("""COMPUTED_VALUE"""),"String")</f>
        <v>String</v>
      </c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</row>
    <row r="25" ht="15.75" customHeight="1">
      <c r="A25" s="59" t="str">
        <f>IFERROR(__xludf.DUMMYFUNCTION("""COMPUTED_VALUE"""),"getImageName")</f>
        <v>getImageName</v>
      </c>
      <c r="B25" s="59" t="str">
        <f>IFERROR(__xludf.DUMMYFUNCTION("""COMPUTED_VALUE"""),"element[,component]")</f>
        <v>element[,component]</v>
      </c>
      <c r="C25" s="59" t="str">
        <f>IFERROR(__xludf.DUMMYFUNCTION("""COMPUTED_VALUE"""),"String")</f>
        <v>String</v>
      </c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</row>
    <row r="26" ht="15.75" customHeight="1">
      <c r="A26" s="59" t="str">
        <f>IFERROR(__xludf.DUMMYFUNCTION("""COMPUTED_VALUE"""),"getImageNameVariable")</f>
        <v>getImageNameVariable</v>
      </c>
      <c r="B26" s="59" t="str">
        <f>IFERROR(__xludf.DUMMYFUNCTION("""COMPUTED_VALUE"""),"generate,element[,component],key")</f>
        <v>generate,element[,component],key</v>
      </c>
      <c r="C26" s="59" t="str">
        <f>IFERROR(__xludf.DUMMYFUNCTION("""COMPUTED_VALUE"""),"String")</f>
        <v>String</v>
      </c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</row>
    <row r="27" ht="15.75" customHeight="1">
      <c r="A27" s="59" t="str">
        <f>IFERROR(__xludf.DUMMYFUNCTION("""COMPUTED_VALUE"""),"getImageColor")</f>
        <v>getImageColor</v>
      </c>
      <c r="B27" s="59" t="str">
        <f>IFERROR(__xludf.DUMMYFUNCTION("""COMPUTED_VALUE"""),"element")</f>
        <v>element</v>
      </c>
      <c r="C27" s="59" t="str">
        <f>IFERROR(__xludf.DUMMYFUNCTION("""COMPUTED_VALUE"""),"String")</f>
        <v>String</v>
      </c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</row>
    <row r="28" ht="15.75" customHeight="1">
      <c r="A28" s="59" t="str">
        <f>IFERROR(__xludf.DUMMYFUNCTION("""COMPUTED_VALUE"""),"getPropertyValues")</f>
        <v>getPropertyValues</v>
      </c>
      <c r="B28" s="59" t="str">
        <f>IFERROR(__xludf.DUMMYFUNCTION("""COMPUTED_VALUE"""),"element,component,property,second")</f>
        <v>element,component,property,second</v>
      </c>
      <c r="C28" s="59" t="str">
        <f>IFERROR(__xludf.DUMMYFUNCTION("""COMPUTED_VALUE"""),"String")</f>
        <v>String</v>
      </c>
      <c r="D28" s="59"/>
      <c r="E28" s="59"/>
      <c r="F28" s="61" t="str">
        <f>IFERROR(__xludf.DUMMYFUNCTION("""COMPUTED_VALUE"""),"param number là số lượng value cần check")</f>
        <v>param number là số lượng value cần check</v>
      </c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</row>
    <row r="29" ht="15.75" customHeight="1">
      <c r="A29" s="59" t="str">
        <f>IFERROR(__xludf.DUMMYFUNCTION("""COMPUTED_VALUE"""),"getText")</f>
        <v>getText</v>
      </c>
      <c r="B29" s="59" t="str">
        <f>IFERROR(__xludf.DUMMYFUNCTION("""COMPUTED_VALUE"""),"element,component")</f>
        <v>element,component</v>
      </c>
      <c r="C29" s="59" t="str">
        <f>IFERROR(__xludf.DUMMYFUNCTION("""COMPUTED_VALUE"""),"String")</f>
        <v>String</v>
      </c>
      <c r="D29" s="59"/>
      <c r="E29" s="59"/>
      <c r="F29" s="61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</row>
    <row r="30" ht="15.75" customHeight="1">
      <c r="A30" s="59" t="str">
        <f>IFERROR(__xludf.DUMMYFUNCTION("""COMPUTED_VALUE"""),"getTexts")</f>
        <v>getTexts</v>
      </c>
      <c r="B30" s="59" t="str">
        <f>IFERROR(__xludf.DUMMYFUNCTION("""COMPUTED_VALUE"""),"element,component,expect")</f>
        <v>element,component,expect</v>
      </c>
      <c r="C30" s="59" t="str">
        <f>IFERROR(__xludf.DUMMYFUNCTION("""COMPUTED_VALUE"""),"String")</f>
        <v>String</v>
      </c>
      <c r="D30" s="59"/>
      <c r="E30" s="59"/>
      <c r="F30" s="61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</row>
    <row r="31" ht="15.75" customHeight="1">
      <c r="A31" s="59" t="str">
        <f>IFERROR(__xludf.DUMMYFUNCTION("""COMPUTED_VALUE"""),"getTextsByTime")</f>
        <v>getTextsByTime</v>
      </c>
      <c r="B31" s="59" t="str">
        <f>IFERROR(__xludf.DUMMYFUNCTION("""COMPUTED_VALUE"""),"element,component,second,expect")</f>
        <v>element,component,second,expect</v>
      </c>
      <c r="C31" s="59" t="str">
        <f>IFERROR(__xludf.DUMMYFUNCTION("""COMPUTED_VALUE"""),"String")</f>
        <v>String</v>
      </c>
      <c r="D31" s="59"/>
      <c r="E31" s="59"/>
      <c r="F31" s="59" t="str">
        <f>IFERROR(__xludf.DUMMYFUNCTION("""COMPUTED_VALUE"""),"Stop khi actual contain expect or time = second")</f>
        <v>Stop khi actual contain expect or time = second</v>
      </c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</row>
    <row r="32" ht="15.75" customHeight="1">
      <c r="A32" s="59" t="str">
        <f>IFERROR(__xludf.DUMMYFUNCTION("""COMPUTED_VALUE"""),"getTextsByLocator")</f>
        <v>getTextsByLocator</v>
      </c>
      <c r="B32" s="59" t="str">
        <f>IFERROR(__xludf.DUMMYFUNCTION("""COMPUTED_VALUE"""),"element1,component1,element2,expect")</f>
        <v>element1,component1,element2,expect</v>
      </c>
      <c r="C32" s="59" t="str">
        <f>IFERROR(__xludf.DUMMYFUNCTION("""COMPUTED_VALUE"""),"String")</f>
        <v>String</v>
      </c>
      <c r="D32" s="59"/>
      <c r="E32" s="59"/>
      <c r="F32" s="59" t="str">
        <f>IFERROR(__xludf.DUMMYFUNCTION("""COMPUTED_VALUE"""),"Stop khi actual contain expect or element 2 display")</f>
        <v>Stop khi actual contain expect or element 2 display</v>
      </c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</row>
    <row r="33" ht="15.75" customHeight="1">
      <c r="A33" s="59" t="str">
        <f>IFERROR(__xludf.DUMMYFUNCTION("""COMPUTED_VALUE"""),"getTextNoColor")</f>
        <v>getTextNoColor</v>
      </c>
      <c r="B33" s="59" t="str">
        <f>IFERROR(__xludf.DUMMYFUNCTION("""COMPUTED_VALUE"""),"element,component,...string split")</f>
        <v>element,component,...string split</v>
      </c>
      <c r="C33" s="59" t="str">
        <f>IFERROR(__xludf.DUMMYFUNCTION("""COMPUTED_VALUE"""),"String")</f>
        <v>String</v>
      </c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</row>
    <row r="34" ht="15.75" customHeight="1">
      <c r="A34" s="59" t="str">
        <f>IFERROR(__xludf.DUMMYFUNCTION("""COMPUTED_VALUE"""),"getTextLocatorChild")</f>
        <v>getTextLocatorChild</v>
      </c>
      <c r="B34" s="59" t="str">
        <f>IFERROR(__xludf.DUMMYFUNCTION("""COMPUTED_VALUE"""),"element,component,key,...string split")</f>
        <v>element,component,key,...string split</v>
      </c>
      <c r="C34" s="59" t="str">
        <f>IFERROR(__xludf.DUMMYFUNCTION("""COMPUTED_VALUE"""),"String")</f>
        <v>String</v>
      </c>
      <c r="D34" s="59"/>
      <c r="E34" s="59"/>
      <c r="F34" s="61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</row>
    <row r="35" ht="15.75" customHeight="1">
      <c r="A35" s="59" t="str">
        <f>IFERROR(__xludf.DUMMYFUNCTION("""COMPUTED_VALUE"""),"waitForObject")</f>
        <v>waitForObject</v>
      </c>
      <c r="B35" s="59" t="str">
        <f>IFERROR(__xludf.DUMMYFUNCTION("""COMPUTED_VALUE"""),"element, second")</f>
        <v>element, second</v>
      </c>
      <c r="C35" s="59" t="str">
        <f>IFERROR(__xludf.DUMMYFUNCTION("""COMPUTED_VALUE"""),"void")</f>
        <v>void</v>
      </c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</row>
    <row r="36" ht="15.75" customHeight="1">
      <c r="A36" s="59" t="str">
        <f>IFERROR(__xludf.DUMMYFUNCTION("""COMPUTED_VALUE"""),"swipeToDown")</f>
        <v>swipeToDown</v>
      </c>
      <c r="B36" s="59" t="str">
        <f>IFERROR(__xludf.DUMMYFUNCTION("""COMPUTED_VALUE"""),"number")</f>
        <v>number</v>
      </c>
      <c r="C36" s="59" t="str">
        <f>IFERROR(__xludf.DUMMYFUNCTION("""COMPUTED_VALUE"""),"void")</f>
        <v>void</v>
      </c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</row>
    <row r="37" ht="15.75" customHeight="1">
      <c r="A37" s="59" t="str">
        <f>IFERROR(__xludf.DUMMYFUNCTION("""COMPUTED_VALUE"""),"getElements")</f>
        <v>getElements</v>
      </c>
      <c r="B37" s="59" t="str">
        <f>IFERROR(__xludf.DUMMYFUNCTION("""COMPUTED_VALUE"""),"element")</f>
        <v>element</v>
      </c>
      <c r="C37" s="59" t="str">
        <f>IFERROR(__xludf.DUMMYFUNCTION("""COMPUTED_VALUE"""),"String")</f>
        <v>String</v>
      </c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</row>
    <row r="38" ht="15.75" customHeight="1">
      <c r="A38" s="59" t="str">
        <f>IFERROR(__xludf.DUMMYFUNCTION("""COMPUTED_VALUE"""),"sleep")</f>
        <v>sleep</v>
      </c>
      <c r="B38" s="59" t="str">
        <f>IFERROR(__xludf.DUMMYFUNCTION("""COMPUTED_VALUE"""),"second")</f>
        <v>second</v>
      </c>
      <c r="C38" s="59" t="str">
        <f>IFERROR(__xludf.DUMMYFUNCTION("""COMPUTED_VALUE"""),"void")</f>
        <v>void</v>
      </c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</row>
    <row r="39" ht="15.75" customHeight="1">
      <c r="A39" s="59" t="str">
        <f>IFERROR(__xludf.DUMMYFUNCTION("""COMPUTED_VALUE"""),"getSpineState")</f>
        <v>getSpineState</v>
      </c>
      <c r="B39" s="59" t="str">
        <f>IFERROR(__xludf.DUMMYFUNCTION("""COMPUTED_VALUE"""),"element")</f>
        <v>element</v>
      </c>
      <c r="C39" s="59" t="str">
        <f>IFERROR(__xludf.DUMMYFUNCTION("""COMPUTED_VALUE"""),"String")</f>
        <v>String</v>
      </c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 ht="15.75" customHeight="1">
      <c r="A40" s="59" t="str">
        <f>IFERROR(__xludf.DUMMYFUNCTION("""COMPUTED_VALUE"""),"getSpineStates")</f>
        <v>getSpineStates</v>
      </c>
      <c r="B40" s="59" t="str">
        <f>IFERROR(__xludf.DUMMYFUNCTION("""COMPUTED_VALUE"""),"element,second,count")</f>
        <v>element,second,count</v>
      </c>
      <c r="C40" s="59" t="str">
        <f>IFERROR(__xludf.DUMMYFUNCTION("""COMPUTED_VALUE"""),"String")</f>
        <v>String</v>
      </c>
      <c r="D40" s="59"/>
      <c r="E40" s="59" t="str">
        <f>IFERROR(__xludf.DUMMYFUNCTION("""COMPUTED_VALUE"""),"state1,state2")</f>
        <v>state1,state2</v>
      </c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</row>
    <row r="41" ht="15.75" customHeight="1">
      <c r="A41" s="59" t="str">
        <f>IFERROR(__xludf.DUMMYFUNCTION("""COMPUTED_VALUE"""),"getAudioSource")</f>
        <v>getAudioSource</v>
      </c>
      <c r="B41" s="59" t="str">
        <f>IFERROR(__xludf.DUMMYFUNCTION("""COMPUTED_VALUE"""),"element")</f>
        <v>element</v>
      </c>
      <c r="C41" s="59" t="str">
        <f>IFERROR(__xludf.DUMMYFUNCTION("""COMPUTED_VALUE"""),"String")</f>
        <v>String</v>
      </c>
      <c r="D41" s="59"/>
      <c r="E41" s="59"/>
      <c r="F41" s="59" t="str">
        <f>IFERROR(__xludf.DUMMYFUNCTION("""COMPUTED_VALUE"""),"lấy param khi thuộc SoundManager (MusicSource, FxSource, FxOneShotSourse)")</f>
        <v>lấy param khi thuộc SoundManager (MusicSource, FxSource, FxOneShotSourse)</v>
      </c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</row>
    <row r="42" ht="15.75" customHeight="1">
      <c r="A42" s="59" t="str">
        <f>IFERROR(__xludf.DUMMYFUNCTION("""COMPUTED_VALUE"""),"getPointScreen")</f>
        <v>getPointScreen</v>
      </c>
      <c r="B42" s="59" t="str">
        <f>IFERROR(__xludf.DUMMYFUNCTION("""COMPUTED_VALUE"""),"element,""x/y""")</f>
        <v>element,"x/y"</v>
      </c>
      <c r="C42" s="59" t="str">
        <f>IFERROR(__xludf.DUMMYFUNCTION("""COMPUTED_VALUE"""),"String")</f>
        <v>String</v>
      </c>
      <c r="D42" s="59"/>
      <c r="E42" s="59"/>
      <c r="F42" s="59" t="str">
        <f>IFERROR(__xludf.DUMMYFUNCTION("""COMPUTED_VALUE"""),"get coordinates of element of X or Y")</f>
        <v>get coordinates of element of X or Y</v>
      </c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</row>
    <row r="43" ht="15.75" customHeight="1">
      <c r="A43" s="59" t="str">
        <f>IFERROR(__xludf.DUMMYFUNCTION("""COMPUTED_VALUE"""),"getSizeScreen")</f>
        <v>getSizeScreen</v>
      </c>
      <c r="B43" s="59" t="str">
        <f>IFERROR(__xludf.DUMMYFUNCTION("""COMPUTED_VALUE"""),"""w/h""")</f>
        <v>"w/h"</v>
      </c>
      <c r="C43" s="59" t="str">
        <f>IFERROR(__xludf.DUMMYFUNCTION("""COMPUTED_VALUE"""),"String")</f>
        <v>String</v>
      </c>
      <c r="D43" s="59"/>
      <c r="E43" s="59"/>
      <c r="F43" s="59" t="str">
        <f>IFERROR(__xludf.DUMMYFUNCTION("""COMPUTED_VALUE"""),"get size of device of  with (w) or height (h)")</f>
        <v>get size of device of  with (w) or height (h)</v>
      </c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</row>
    <row r="44" ht="15.75" customHeight="1">
      <c r="A44" s="59" t="str">
        <f>IFERROR(__xludf.DUMMYFUNCTION("""COMPUTED_VALUE"""),"isBoolean")</f>
        <v>isBoolean</v>
      </c>
      <c r="B44" s="59" t="str">
        <f>IFERROR(__xludf.DUMMYFUNCTION("""COMPUTED_VALUE"""),"value1, vaule 2, operator")</f>
        <v>value1, vaule 2, operator</v>
      </c>
      <c r="C44" s="59" t="str">
        <f>IFERROR(__xludf.DUMMYFUNCTION("""COMPUTED_VALUE"""),"String")</f>
        <v>String</v>
      </c>
      <c r="D44" s="59"/>
      <c r="E44" s="59"/>
      <c r="F44" s="59" t="str">
        <f>IFERROR(__xludf.DUMMYFUNCTION("""COMPUTED_VALUE"""),"Hiện tại:[&lt;],[&gt;]")</f>
        <v>Hiện tại:[&lt;],[&gt;]</v>
      </c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</row>
    <row r="45" ht="15.75" customHeight="1">
      <c r="A45" s="59" t="str">
        <f>IFERROR(__xludf.DUMMYFUNCTION("""COMPUTED_VALUE"""),"isPointInScreen")</f>
        <v>isPointInScreen</v>
      </c>
      <c r="B45" s="59" t="str">
        <f>IFERROR(__xludf.DUMMYFUNCTION("""COMPUTED_VALUE"""),"element")</f>
        <v>element</v>
      </c>
      <c r="C45" s="59" t="str">
        <f>IFERROR(__xludf.DUMMYFUNCTION("""COMPUTED_VALUE"""),"String")</f>
        <v>String</v>
      </c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</row>
    <row r="46" ht="15.75" customHeight="1">
      <c r="A46" s="59" t="str">
        <f>IFERROR(__xludf.DUMMYFUNCTION("""COMPUTED_VALUE"""),"isMoveLeft")</f>
        <v>isMoveLeft</v>
      </c>
      <c r="B46" s="59" t="str">
        <f>IFERROR(__xludf.DUMMYFUNCTION("""COMPUTED_VALUE"""),"element[,second]")</f>
        <v>element[,second]</v>
      </c>
      <c r="C46" s="59" t="str">
        <f>IFERROR(__xludf.DUMMYFUNCTION("""COMPUTED_VALUE"""),"String")</f>
        <v>String</v>
      </c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</row>
    <row r="47" ht="15.75" customHeight="1">
      <c r="A47" s="59" t="str">
        <f>IFERROR(__xludf.DUMMYFUNCTION("""COMPUTED_VALUE"""),"isMoveDown")</f>
        <v>isMoveDown</v>
      </c>
      <c r="B47" s="59" t="str">
        <f>IFERROR(__xludf.DUMMYFUNCTION("""COMPUTED_VALUE"""),"element,second")</f>
        <v>element,second</v>
      </c>
      <c r="C47" s="59" t="str">
        <f>IFERROR(__xludf.DUMMYFUNCTION("""COMPUTED_VALUE"""),"String")</f>
        <v>String</v>
      </c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</row>
    <row r="48" ht="15.75" customHeight="1">
      <c r="A48" s="59" t="str">
        <f>IFERROR(__xludf.DUMMYFUNCTION("""COMPUTED_VALUE"""),"isLocationCompare")</f>
        <v>isLocationCompare</v>
      </c>
      <c r="B48" s="59" t="str">
        <f>IFERROR(__xludf.DUMMYFUNCTION("""COMPUTED_VALUE"""),"element1,element2,coordinate")</f>
        <v>element1,element2,coordinate</v>
      </c>
      <c r="C48" s="59" t="str">
        <f>IFERROR(__xludf.DUMMYFUNCTION("""COMPUTED_VALUE"""),"String")</f>
        <v>String</v>
      </c>
      <c r="D48" s="59"/>
      <c r="E48" s="59"/>
      <c r="F48" s="59" t="str">
        <f>IFERROR(__xludf.DUMMYFUNCTION("""COMPUTED_VALUE"""),"coordinate = x/y")</f>
        <v>coordinate = x/y</v>
      </c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</row>
    <row r="49" ht="15.75" customHeight="1">
      <c r="A49" s="59" t="str">
        <f>IFERROR(__xludf.DUMMYFUNCTION("""COMPUTED_VALUE"""),"move")</f>
        <v>move</v>
      </c>
      <c r="B49" s="59" t="str">
        <f>IFERROR(__xludf.DUMMYFUNCTION("""COMPUTED_VALUE"""),"element1,element2")</f>
        <v>element1,element2</v>
      </c>
      <c r="C49" s="59" t="str">
        <f>IFERROR(__xludf.DUMMYFUNCTION("""COMPUTED_VALUE"""),"void")</f>
        <v>void</v>
      </c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</row>
    <row r="50" ht="15.75" customHeight="1">
      <c r="A50" s="59" t="str">
        <f>IFERROR(__xludf.DUMMYFUNCTION("""COMPUTED_VALUE"""),"elementNotDisplay")</f>
        <v>elementNotDisplay</v>
      </c>
      <c r="B50" s="59" t="str">
        <f>IFERROR(__xludf.DUMMYFUNCTION("""COMPUTED_VALUE"""),"element")</f>
        <v>element</v>
      </c>
      <c r="C50" s="59" t="str">
        <f>IFERROR(__xludf.DUMMYFUNCTION("""COMPUTED_VALUE"""),"String")</f>
        <v>String</v>
      </c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</row>
    <row r="51" ht="15.75" customHeight="1">
      <c r="A51" s="59" t="str">
        <f>IFERROR(__xludf.DUMMYFUNCTION("""COMPUTED_VALUE"""),"waitForObjectNotPresent")</f>
        <v>waitForObjectNotPresent</v>
      </c>
      <c r="B51" s="59" t="str">
        <f>IFERROR(__xludf.DUMMYFUNCTION("""COMPUTED_VALUE"""),"element")</f>
        <v>element</v>
      </c>
      <c r="C51" s="59" t="str">
        <f>IFERROR(__xludf.DUMMYFUNCTION("""COMPUTED_VALUE"""),"String")</f>
        <v>String</v>
      </c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</row>
    <row r="52" ht="15.75" customHeight="1">
      <c r="A52" s="59" t="str">
        <f>IFERROR(__xludf.DUMMYFUNCTION("""COMPUTED_VALUE"""),"waitForObjectNotPresent")</f>
        <v>waitForObjectNotPresent</v>
      </c>
      <c r="B52" s="59" t="str">
        <f>IFERROR(__xludf.DUMMYFUNCTION("""COMPUTED_VALUE"""),"element,second")</f>
        <v>element,second</v>
      </c>
      <c r="C52" s="59" t="str">
        <f>IFERROR(__xludf.DUMMYFUNCTION("""COMPUTED_VALUE"""),"String")</f>
        <v>String</v>
      </c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</row>
    <row r="53" ht="15.75" customHeight="1">
      <c r="A53" s="59" t="str">
        <f>IFERROR(__xludf.DUMMYFUNCTION("""COMPUTED_VALUE"""),"moveByCoordinates")</f>
        <v>moveByCoordinates</v>
      </c>
      <c r="B53" s="59" t="str">
        <f>IFERROR(__xludf.DUMMYFUNCTION("""COMPUTED_VALUE"""),"element,number")</f>
        <v>element,number</v>
      </c>
      <c r="C53" s="59" t="str">
        <f>IFERROR(__xludf.DUMMYFUNCTION("""COMPUTED_VALUE"""),"void")</f>
        <v>void</v>
      </c>
      <c r="D53" s="59"/>
      <c r="E53" s="59"/>
      <c r="F53" s="59" t="str">
        <f>IFERROR(__xludf.DUMMYFUNCTION("""COMPUTED_VALUE"""),"number là dịch chuyển khoảng bn (thường để 1)")</f>
        <v>number là dịch chuyển khoảng bn (thường để 1)</v>
      </c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</row>
    <row r="54" ht="15.75" customHeight="1">
      <c r="A54" s="59" t="str">
        <f>IFERROR(__xludf.DUMMYFUNCTION("""COMPUTED_VALUE"""),"waitForObjectNotInScreen")</f>
        <v>waitForObjectNotInScreen</v>
      </c>
      <c r="B54" s="59" t="str">
        <f>IFERROR(__xludf.DUMMYFUNCTION("""COMPUTED_VALUE"""),"element,second,size,coordinate")</f>
        <v>element,second,size,coordinate</v>
      </c>
      <c r="C54" s="59" t="str">
        <f>IFERROR(__xludf.DUMMYFUNCTION("""COMPUTED_VALUE"""),"void")</f>
        <v>void</v>
      </c>
      <c r="D54" s="59" t="str">
        <f>IFERROR(__xludf.DUMMYFUNCTION("""COMPUTED_VALUE"""),"size: w/h
coordinate = x/y")</f>
        <v>size: w/h
coordinate = x/y</v>
      </c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</row>
    <row r="55" ht="15.75" customHeight="1">
      <c r="A55" s="59" t="str">
        <f>IFERROR(__xludf.DUMMYFUNCTION("""COMPUTED_VALUE"""),"isRotation")</f>
        <v>isRotation</v>
      </c>
      <c r="B55" s="59" t="str">
        <f>IFERROR(__xludf.DUMMYFUNCTION("""COMPUTED_VALUE"""),"element,coordinate")</f>
        <v>element,coordinate</v>
      </c>
      <c r="C55" s="59" t="str">
        <f>IFERROR(__xludf.DUMMYFUNCTION("""COMPUTED_VALUE"""),"String")</f>
        <v>String</v>
      </c>
      <c r="D55" s="59" t="str">
        <f>IFERROR(__xludf.DUMMYFUNCTION("""COMPUTED_VALUE"""),"coordinate = x/y/z/w")</f>
        <v>coordinate = x/y/z/w</v>
      </c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 ht="15.75" customHeight="1">
      <c r="A56" s="59" t="str">
        <f>IFERROR(__xludf.DUMMYFUNCTION("""COMPUTED_VALUE"""),"getListAudioSource")</f>
        <v>getListAudioSource</v>
      </c>
      <c r="B56" s="59" t="str">
        <f>IFERROR(__xludf.DUMMYFUNCTION("""COMPUTED_VALUE"""),"element,count")</f>
        <v>element,count</v>
      </c>
      <c r="C56" s="59" t="str">
        <f>IFERROR(__xludf.DUMMYFUNCTION("""COMPUTED_VALUE"""),"String")</f>
        <v>String</v>
      </c>
      <c r="D56" s="59"/>
      <c r="E56" s="59"/>
      <c r="F56" s="59" t="str">
        <f>IFERROR(__xludf.DUMMYFUNCTION("""COMPUTED_VALUE"""),"1 element phát bao nhiêu audio trong khoảng 25 giay")</f>
        <v>1 element phát bao nhiêu audio trong khoảng 25 giay</v>
      </c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</row>
    <row r="57" ht="15.75" customHeight="1">
      <c r="A57" s="59" t="str">
        <f>IFERROR(__xludf.DUMMYFUNCTION("""COMPUTED_VALUE"""),"getListAudioSource")</f>
        <v>getListAudioSource</v>
      </c>
      <c r="B57" s="59" t="str">
        <f>IFERROR(__xludf.DUMMYFUNCTION("""COMPUTED_VALUE"""),"element,count,expects")</f>
        <v>element,count,expects</v>
      </c>
      <c r="C57" s="59" t="str">
        <f>IFERROR(__xludf.DUMMYFUNCTION("""COMPUTED_VALUE"""),"String")</f>
        <v>String</v>
      </c>
      <c r="D57" s="59" t="str">
        <f>IFERROR(__xludf.DUMMYFUNCTION("""COMPUTED_VALUE"""),"expects = [value1;value2;..]")</f>
        <v>expects = [value1;value2;..]</v>
      </c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</row>
    <row r="58" ht="15.75" customHeight="1">
      <c r="A58" s="59" t="str">
        <f>IFERROR(__xludf.DUMMYFUNCTION("""COMPUTED_VALUE"""),"getImageNameAndColor")</f>
        <v>getImageNameAndColor</v>
      </c>
      <c r="B58" s="59" t="str">
        <f>IFERROR(__xludf.DUMMYFUNCTION("""COMPUTED_VALUE"""),"element")</f>
        <v>element</v>
      </c>
      <c r="C58" s="59" t="str">
        <f>IFERROR(__xludf.DUMMYFUNCTION("""COMPUTED_VALUE"""),"String")</f>
        <v>String</v>
      </c>
      <c r="D58" s="59"/>
      <c r="E58" s="59" t="str">
        <f>IFERROR(__xludf.DUMMYFUNCTION("""COMPUTED_VALUE"""),"image + "",""+ color")</f>
        <v>image + ","+ color</v>
      </c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 ht="15.75" customHeight="1">
      <c r="A59" s="59" t="str">
        <f>IFERROR(__xludf.DUMMYFUNCTION("""COMPUTED_VALUE"""),"getTextContain")</f>
        <v>getTextContain</v>
      </c>
      <c r="B59" s="59" t="str">
        <f>IFERROR(__xludf.DUMMYFUNCTION("""COMPUTED_VALUE"""),"element,component,containt")</f>
        <v>element,component,containt</v>
      </c>
      <c r="C59" s="59" t="str">
        <f>IFERROR(__xludf.DUMMYFUNCTION("""COMPUTED_VALUE"""),"String")</f>
        <v>String</v>
      </c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</row>
    <row r="60" ht="15.75" customHeight="1">
      <c r="A60" s="59" t="str">
        <f>IFERROR(__xludf.DUMMYFUNCTION("""COMPUTED_VALUE"""),"isScale")</f>
        <v>isScale</v>
      </c>
      <c r="B60" s="59" t="str">
        <f>IFERROR(__xludf.DUMMYFUNCTION("""COMPUTED_VALUE"""),"element,second,expect")</f>
        <v>element,second,expect</v>
      </c>
      <c r="C60" s="59" t="str">
        <f>IFERROR(__xludf.DUMMYFUNCTION("""COMPUTED_VALUE"""),"String")</f>
        <v>String</v>
      </c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</row>
    <row r="61" ht="15.75" customHeight="1">
      <c r="A61" s="59" t="str">
        <f>IFERROR(__xludf.DUMMYFUNCTION("""COMPUTED_VALUE"""),"isScale")</f>
        <v>isScale</v>
      </c>
      <c r="B61" s="59" t="str">
        <f>IFERROR(__xludf.DUMMYFUNCTION("""COMPUTED_VALUE"""),"element,component,property,second,expect")</f>
        <v>element,component,property,second,expect</v>
      </c>
      <c r="C61" s="59" t="str">
        <f>IFERROR(__xludf.DUMMYFUNCTION("""COMPUTED_VALUE"""),"String")</f>
        <v>String</v>
      </c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</row>
    <row r="62" ht="15.75" customHeight="1">
      <c r="A62" s="59" t="str">
        <f>IFERROR(__xludf.DUMMYFUNCTION("""COMPUTED_VALUE"""),"swipeRightToLeftEx")</f>
        <v>swipeRightToLeftEx</v>
      </c>
      <c r="B62" s="59" t="str">
        <f>IFERROR(__xludf.DUMMYFUNCTION("""COMPUTED_VALUE"""),"number")</f>
        <v>number</v>
      </c>
      <c r="C62" s="59" t="str">
        <f>IFERROR(__xludf.DUMMYFUNCTION("""COMPUTED_VALUE"""),"void")</f>
        <v>void</v>
      </c>
      <c r="D62" s="59" t="str">
        <f>IFERROR(__xludf.DUMMYFUNCTION("""COMPUTED_VALUE"""),"bài bao nhiêu")</f>
        <v>bài bao nhiêu</v>
      </c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 ht="15.75" customHeight="1">
      <c r="A63" s="59" t="str">
        <f>IFERROR(__xludf.DUMMYFUNCTION("""COMPUTED_VALUE"""),"getVideoName")</f>
        <v>getVideoName</v>
      </c>
      <c r="B63" s="59" t="str">
        <f>IFERROR(__xludf.DUMMYFUNCTION("""COMPUTED_VALUE"""),"element[,strSplit,indexSplit]")</f>
        <v>element[,strSplit,indexSplit]</v>
      </c>
      <c r="C63" s="59" t="str">
        <f>IFERROR(__xludf.DUMMYFUNCTION("""COMPUTED_VALUE"""),"String")</f>
        <v>String</v>
      </c>
      <c r="D63" s="59"/>
      <c r="E63" s="59"/>
      <c r="F63" s="59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</row>
    <row r="64" ht="15.75" customHeight="1">
      <c r="A64" s="59" t="str">
        <f>IFERROR(__xludf.DUMMYFUNCTION("""COMPUTED_VALUE"""),"getVideoUrl")</f>
        <v>getVideoUrl</v>
      </c>
      <c r="B64" s="59" t="str">
        <f>IFERROR(__xludf.DUMMYFUNCTION("""COMPUTED_VALUE"""),"element[,strSplit,indexSplit]")</f>
        <v>element[,strSplit,indexSplit]</v>
      </c>
      <c r="C64" s="59" t="str">
        <f>IFERROR(__xludf.DUMMYFUNCTION("""COMPUTED_VALUE"""),"String")</f>
        <v>String</v>
      </c>
      <c r="D64" s="59"/>
      <c r="E64" s="59"/>
      <c r="F64" s="59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</row>
    <row r="65" ht="15.75" customHeight="1">
      <c r="A65" s="59" t="str">
        <f>IFERROR(__xludf.DUMMYFUNCTION("""COMPUTED_VALUE"""),"getVideoUrl")</f>
        <v>getVideoUrl</v>
      </c>
      <c r="B65" s="59" t="str">
        <f>IFERROR(__xludf.DUMMYFUNCTION("""COMPUTED_VALUE"""),"element,component,key,expected")</f>
        <v>element,component,key,expected</v>
      </c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</row>
    <row r="66" ht="15.75" customHeight="1">
      <c r="A66" s="59" t="str">
        <f>IFERROR(__xludf.DUMMYFUNCTION("""COMPUTED_VALUE"""),"sendKey")</f>
        <v>sendKey</v>
      </c>
      <c r="B66" s="59" t="str">
        <f>IFERROR(__xludf.DUMMYFUNCTION("""COMPUTED_VALUE"""),"element,component[,property],expect")</f>
        <v>element,component[,property],expect</v>
      </c>
      <c r="C66" s="59" t="str">
        <f>IFERROR(__xludf.DUMMYFUNCTION("""COMPUTED_VALUE"""),"void")</f>
        <v>void</v>
      </c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 ht="15.75" customHeight="1">
      <c r="A67" s="59" t="str">
        <f>IFERROR(__xludf.DUMMYFUNCTION("""COMPUTED_VALUE"""),"getResultByKey")</f>
        <v>getResultByKey</v>
      </c>
      <c r="B67" s="59" t="str">
        <f>IFERROR(__xludf.DUMMYFUNCTION("""COMPUTED_VALUE"""),"element,component,key")</f>
        <v>element,component,key</v>
      </c>
      <c r="C67" s="59" t="str">
        <f>IFERROR(__xludf.DUMMYFUNCTION("""COMPUTED_VALUE"""),"String")</f>
        <v>String</v>
      </c>
      <c r="D67" s="59" t="str">
        <f>IFERROR(__xludf.DUMMYFUNCTION("""COMPUTED_VALUE"""),"key = //$.Page[0].Id")</f>
        <v>key = //$.Page[0].Id</v>
      </c>
      <c r="E67" s="59"/>
      <c r="F67" s="59" t="str">
        <f>IFERROR(__xludf.DUMMYFUNCTION("""COMPUTED_VALUE"""),"return value by key in json array object")</f>
        <v>return value by key in json array object</v>
      </c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</row>
    <row r="68" ht="15.75" customHeight="1">
      <c r="A68" s="59" t="str">
        <f>IFERROR(__xludf.DUMMYFUNCTION("""COMPUTED_VALUE"""),"returnPath")</f>
        <v>returnPath</v>
      </c>
      <c r="B68" s="59" t="str">
        <f>IFERROR(__xludf.DUMMYFUNCTION("""COMPUTED_VALUE"""),"element,component,key,expect")</f>
        <v>element,component,key,expect</v>
      </c>
      <c r="C68" s="59" t="str">
        <f>IFERROR(__xludf.DUMMYFUNCTION("""COMPUTED_VALUE"""),"void")</f>
        <v>void</v>
      </c>
      <c r="D68" s="59"/>
      <c r="E68" s="59"/>
      <c r="F68" s="59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 ht="15.75" customHeight="1">
      <c r="A69" s="59" t="str">
        <f>IFERROR(__xludf.DUMMYFUNCTION("""COMPUTED_VALUE"""),"returnPathContain")</f>
        <v>returnPathContain</v>
      </c>
      <c r="B69" s="59" t="str">
        <f>IFERROR(__xludf.DUMMYFUNCTION("""COMPUTED_VALUE"""),"element,component,key,expect")</f>
        <v>element,component,key,expect</v>
      </c>
      <c r="C69" s="59" t="str">
        <f>IFERROR(__xludf.DUMMYFUNCTION("""COMPUTED_VALUE"""),"void")</f>
        <v>void</v>
      </c>
      <c r="D69" s="59"/>
      <c r="E69" s="59"/>
      <c r="F69" s="59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</row>
    <row r="70" ht="15.75" customHeight="1">
      <c r="A70" s="59" t="str">
        <f>IFERROR(__xludf.DUMMYFUNCTION("""COMPUTED_VALUE"""),"returnIndex")</f>
        <v>returnIndex</v>
      </c>
      <c r="B70" s="59" t="str">
        <f>IFERROR(__xludf.DUMMYFUNCTION("""COMPUTED_VALUE"""),"element,component,key,expect")</f>
        <v>element,component,key,expect</v>
      </c>
      <c r="C70" s="59" t="str">
        <f>IFERROR(__xludf.DUMMYFUNCTION("""COMPUTED_VALUE"""),"void")</f>
        <v>void</v>
      </c>
      <c r="D70" s="59"/>
      <c r="E70" s="59"/>
      <c r="F70" s="59" t="str">
        <f>IFERROR(__xludf.DUMMYFUNCTION("""COMPUTED_VALUE"""),"""index"" in variable file")</f>
        <v>"index" in variable file</v>
      </c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</row>
    <row r="71" ht="15.75" customHeight="1">
      <c r="A71" s="59" t="str">
        <f>IFERROR(__xludf.DUMMYFUNCTION("""COMPUTED_VALUE"""),"getSentenceByText")</f>
        <v>getSentenceByText</v>
      </c>
      <c r="B71" s="59" t="str">
        <f>IFERROR(__xludf.DUMMYFUNCTION("""COMPUTED_VALUE"""),"element,component[,split string]")</f>
        <v>element,component[,split string]</v>
      </c>
      <c r="C71" s="59" t="str">
        <f>IFERROR(__xludf.DUMMYFUNCTION("""COMPUTED_VALUE"""),"String")</f>
        <v>String</v>
      </c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</row>
    <row r="72" ht="15.75" customHeight="1">
      <c r="A72" s="59" t="str">
        <f>IFERROR(__xludf.DUMMYFUNCTION("""COMPUTED_VALUE"""),"setTagGameObject")</f>
        <v>setTagGameObject</v>
      </c>
      <c r="B72" s="59" t="str">
        <f>IFERROR(__xludf.DUMMYFUNCTION("""COMPUTED_VALUE"""),"element,tagName")</f>
        <v>element,tagName</v>
      </c>
      <c r="C72" s="59" t="str">
        <f>IFERROR(__xludf.DUMMYFUNCTION("""COMPUTED_VALUE"""),"void")</f>
        <v>void</v>
      </c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</row>
    <row r="73" ht="15.75" customHeight="1">
      <c r="A73" s="59" t="str">
        <f>IFERROR(__xludf.DUMMYFUNCTION("""COMPUTED_VALUE"""),"drag")</f>
        <v>drag</v>
      </c>
      <c r="B73" s="59" t="str">
        <f>IFERROR(__xludf.DUMMYFUNCTION("""COMPUTED_VALUE"""),"element1,element2")</f>
        <v>element1,element2</v>
      </c>
      <c r="C73" s="59" t="str">
        <f>IFERROR(__xludf.DUMMYFUNCTION("""COMPUTED_VALUE"""),"void")</f>
        <v>void</v>
      </c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</row>
    <row r="74" ht="15.75" customHeight="1">
      <c r="A74" s="59" t="str">
        <f>IFERROR(__xludf.DUMMYFUNCTION("""COMPUTED_VALUE"""),"returnChooseTopic")</f>
        <v>returnChooseTopic</v>
      </c>
      <c r="B74" s="59" t="str">
        <f>IFERROR(__xludf.DUMMYFUNCTION("""COMPUTED_VALUE"""),"from,to,exception,part")</f>
        <v>from,to,exception,part</v>
      </c>
      <c r="C74" s="59" t="str">
        <f>IFERROR(__xludf.DUMMYFUNCTION("""COMPUTED_VALUE"""),"void")</f>
        <v>void</v>
      </c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 ht="15.75" customHeight="1">
      <c r="A75" s="59" t="str">
        <f>IFERROR(__xludf.DUMMYFUNCTION("""COMPUTED_VALUE"""),"returnChooseTopic")</f>
        <v>returnChooseTopic</v>
      </c>
      <c r="B75" s="59" t="str">
        <f>IFERROR(__xludf.DUMMYFUNCTION("""COMPUTED_VALUE"""),"part")</f>
        <v>part</v>
      </c>
      <c r="C75" s="59" t="str">
        <f>IFERROR(__xludf.DUMMYFUNCTION("""COMPUTED_VALUE"""),"void")</f>
        <v>void</v>
      </c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</row>
    <row r="76" ht="15.75" customHeight="1">
      <c r="A76" s="59" t="str">
        <f>IFERROR(__xludf.DUMMYFUNCTION("""COMPUTED_VALUE"""),"deFindModeRunTestCase")</f>
        <v>deFindModeRunTestCase</v>
      </c>
      <c r="B76" s="59" t="str">
        <f>IFERROR(__xludf.DUMMYFUNCTION("""COMPUTED_VALUE"""),"key,sheetName,from,to")</f>
        <v>key,sheetName,from,to</v>
      </c>
      <c r="C76" s="59" t="str">
        <f>IFERROR(__xludf.DUMMYFUNCTION("""COMPUTED_VALUE"""),"void")</f>
        <v>void</v>
      </c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</row>
    <row r="77" ht="15.75" customHeight="1">
      <c r="A77" s="59" t="str">
        <f>IFERROR(__xludf.DUMMYFUNCTION("""COMPUTED_VALUE"""),"returnModeTC")</f>
        <v>returnModeTC</v>
      </c>
      <c r="B77" s="59" t="str">
        <f>IFERROR(__xludf.DUMMYFUNCTION("""COMPUTED_VALUE"""),"sheetName,to,expected,contain")</f>
        <v>sheetName,to,expected,contain</v>
      </c>
      <c r="C77" s="59" t="str">
        <f>IFERROR(__xludf.DUMMYFUNCTION("""COMPUTED_VALUE"""),"void")</f>
        <v>void</v>
      </c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</row>
    <row r="78" ht="15.75" customHeight="1">
      <c r="A78" s="59" t="str">
        <f>IFERROR(__xludf.DUMMYFUNCTION("""COMPUTED_VALUE"""),"ignoreScript")</f>
        <v>ignoreScript</v>
      </c>
      <c r="B78" s="59" t="str">
        <f>IFERROR(__xludf.DUMMYFUNCTION("""COMPUTED_VALUE"""),"number,to,sheetName,text")</f>
        <v>number,to,sheetName,text</v>
      </c>
      <c r="C78" s="59" t="str">
        <f>IFERROR(__xludf.DUMMYFUNCTION("""COMPUTED_VALUE"""),"void")</f>
        <v>void</v>
      </c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</row>
    <row r="79" ht="15.75" customHeight="1">
      <c r="A79" s="59" t="str">
        <f>IFERROR(__xludf.DUMMYFUNCTION("""COMPUTED_VALUE"""),"setRunModeTC")</f>
        <v>setRunModeTC</v>
      </c>
      <c r="B79" s="59" t="str">
        <f>IFERROR(__xludf.DUMMYFUNCTION("""COMPUTED_VALUE"""),"from,to,exception")</f>
        <v>from,to,exception</v>
      </c>
      <c r="C79" s="59" t="str">
        <f>IFERROR(__xludf.DUMMYFUNCTION("""COMPUTED_VALUE"""),"void")</f>
        <v>void</v>
      </c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</row>
    <row r="80" ht="15.75" customHeight="1">
      <c r="A80" s="59" t="str">
        <f>IFERROR(__xludf.DUMMYFUNCTION("""COMPUTED_VALUE"""),"setIndexVariableFile")</f>
        <v>setIndexVariableFile</v>
      </c>
      <c r="B80" s="59" t="str">
        <f>IFERROR(__xludf.DUMMYFUNCTION("""COMPUTED_VALUE"""),"index")</f>
        <v>index</v>
      </c>
      <c r="C80" s="59" t="str">
        <f>IFERROR(__xludf.DUMMYFUNCTION("""COMPUTED_VALUE"""),"void")</f>
        <v>void</v>
      </c>
      <c r="D80" s="59"/>
      <c r="E80" s="59"/>
      <c r="F80" s="59" t="str">
        <f>IFERROR(__xludf.DUMMYFUNCTION("""COMPUTED_VALUE"""),"set value for ""index"" in variable field")</f>
        <v>set value for "index" in variable field</v>
      </c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</row>
    <row r="81" ht="15.75" customHeight="1">
      <c r="A81" s="59" t="str">
        <f>IFERROR(__xludf.DUMMYFUNCTION("""COMPUTED_VALUE"""),"addIndexVariableFile")</f>
        <v>addIndexVariableFile</v>
      </c>
      <c r="B81" s="59" t="str">
        <f>IFERROR(__xludf.DUMMYFUNCTION("""COMPUTED_VALUE"""),"add")</f>
        <v>add</v>
      </c>
      <c r="C81" s="59" t="str">
        <f>IFERROR(__xludf.DUMMYFUNCTION("""COMPUTED_VALUE"""),"void")</f>
        <v>void</v>
      </c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</row>
    <row r="82" ht="15.75" customHeight="1">
      <c r="A82" s="59" t="str">
        <f>IFERROR(__xludf.DUMMYFUNCTION("""COMPUTED_VALUE"""),"changeModeTC")</f>
        <v>changeModeTC</v>
      </c>
      <c r="B82" s="59" t="str">
        <f>IFERROR(__xludf.DUMMYFUNCTION("""COMPUTED_VALUE"""),"keyWord,locator,component,tcRow,expected")</f>
        <v>keyWord,locator,component,tcRow,expected</v>
      </c>
      <c r="C82" s="59" t="str">
        <f>IFERROR(__xludf.DUMMYFUNCTION("""COMPUTED_VALUE"""),"void")</f>
        <v>void</v>
      </c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</row>
    <row r="83" ht="15.75" customHeight="1">
      <c r="A83" s="59" t="str">
        <f>IFERROR(__xludf.DUMMYFUNCTION("""COMPUTED_VALUE"""),"changeModeTCSetTrue")</f>
        <v>changeModeTCSetTrue</v>
      </c>
      <c r="B83" s="59" t="str">
        <f>IFERROR(__xludf.DUMMYFUNCTION("""COMPUTED_VALUE"""),"(String actual,String tcRow,String expect)")</f>
        <v>(String actual,String tcRow,String expect)</v>
      </c>
      <c r="C83" s="59" t="str">
        <f>IFERROR(__xludf.DUMMYFUNCTION("""COMPUTED_VALUE"""),"void")</f>
        <v>void</v>
      </c>
      <c r="D83" s="59"/>
      <c r="E83" s="59"/>
      <c r="F83" s="59" t="str">
        <f>IFERROR(__xludf.DUMMYFUNCTION("""COMPUTED_VALUE"""),"actual check equal expect if true tcRow set mode run YES")</f>
        <v>actual check equal expect if true tcRow set mode run YES</v>
      </c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</row>
    <row r="84" ht="15.75" customHeight="1">
      <c r="A84" s="59" t="str">
        <f>IFERROR(__xludf.DUMMYFUNCTION("""COMPUTED_VALUE"""),"changeModeTCSetFail")</f>
        <v>changeModeTCSetFail</v>
      </c>
      <c r="B84" s="59" t="str">
        <f>IFERROR(__xludf.DUMMYFUNCTION("""COMPUTED_VALUE"""),"(String actual,String tcRow,String expect)")</f>
        <v>(String actual,String tcRow,String expect)</v>
      </c>
      <c r="C84" s="59" t="str">
        <f>IFERROR(__xludf.DUMMYFUNCTION("""COMPUTED_VALUE"""),"void")</f>
        <v>void</v>
      </c>
      <c r="D84" s="59"/>
      <c r="E84" s="59"/>
      <c r="F84" s="59" t="str">
        <f>IFERROR(__xludf.DUMMYFUNCTION("""COMPUTED_VALUE"""),"actual check equal expect if true tcRow set mode run NO")</f>
        <v>actual check equal expect if true tcRow set mode run NO</v>
      </c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</row>
    <row r="85" ht="15.75" customHeight="1">
      <c r="A85" s="59" t="str">
        <f>IFERROR(__xludf.DUMMYFUNCTION("""COMPUTED_VALUE"""),"isElementDisplay")</f>
        <v>isElementDisplay</v>
      </c>
      <c r="B85" s="59" t="str">
        <f>IFERROR(__xludf.DUMMYFUNCTION("""COMPUTED_VALUE"""),"element[,strSplit]")</f>
        <v>element[,strSplit]</v>
      </c>
      <c r="C85" s="59" t="str">
        <f>IFERROR(__xludf.DUMMYFUNCTION("""COMPUTED_VALUE"""),"void")</f>
        <v>void</v>
      </c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</row>
    <row r="86" ht="15.75" customHeight="1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</row>
    <row r="87" ht="15.75" customHeight="1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</row>
    <row r="88" ht="15.75" customHeight="1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</row>
    <row r="89" ht="15.75" customHeight="1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</row>
    <row r="90" ht="15.75" customHeight="1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 ht="15.75" customHeight="1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 ht="15.75" customHeight="1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 ht="15.75" customHeight="1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</row>
    <row r="94" ht="15.75" customHeight="1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 ht="15.75" customHeight="1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 ht="15.75" customHeight="1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 ht="15.75" customHeight="1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 ht="15.75" customHeight="1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 ht="15.75" customHeight="1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 ht="15.75" customHeight="1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ht="15.75" customHeight="1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ht="15.75" customHeight="1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ht="15.75" customHeight="1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ht="15.75" customHeight="1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ht="15.75" customHeight="1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 ht="15.75" customHeight="1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 ht="15.75" customHeight="1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ht="15.75" customHeight="1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ht="15.75" customHeight="1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ht="15.75" customHeight="1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ht="15.75" customHeight="1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ht="15.75" customHeight="1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ht="15.75" customHeight="1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ht="15.75" customHeight="1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ht="15.75" customHeight="1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ht="15.75" customHeight="1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ht="15.75" customHeight="1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ht="15.75" customHeight="1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ht="15.75" customHeight="1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ht="15.75" customHeight="1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 ht="15.75" customHeight="1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 ht="15.75" customHeight="1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</row>
    <row r="123" ht="15.75" customHeight="1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</row>
    <row r="124" ht="15.75" customHeight="1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</row>
    <row r="125" ht="15.75" customHeight="1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</row>
    <row r="126" ht="15.75" customHeight="1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</row>
    <row r="127" ht="15.75" customHeight="1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</row>
    <row r="128" ht="15.75" customHeight="1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</row>
    <row r="129" ht="15.75" customHeight="1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</row>
    <row r="130" ht="15.75" customHeight="1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</row>
    <row r="131" ht="15.75" customHeight="1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</row>
    <row r="132" ht="15.75" customHeight="1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</row>
    <row r="133" ht="15.75" customHeight="1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</row>
    <row r="134" ht="15.75" customHeight="1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</row>
    <row r="135" ht="15.75" customHeight="1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</row>
    <row r="136" ht="15.75" customHeight="1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</row>
    <row r="137" ht="15.75" customHeight="1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</row>
    <row r="138" ht="15.75" customHeight="1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</row>
    <row r="139" ht="15.75" customHeight="1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</row>
    <row r="140" ht="15.75" customHeight="1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 ht="15.75" customHeight="1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 ht="15.75" customHeight="1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 ht="15.75" customHeight="1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 ht="15.75" customHeight="1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 ht="15.75" customHeight="1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 ht="15.75" customHeight="1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 ht="15.75" customHeight="1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 ht="15.75" customHeight="1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 ht="15.75" customHeight="1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 ht="15.75" customHeight="1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 ht="15.75" customHeight="1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 ht="15.75" customHeight="1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 ht="15.75" customHeight="1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 ht="15.75" customHeight="1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 ht="15.75" customHeight="1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</row>
    <row r="156" ht="15.75" customHeight="1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</row>
    <row r="157" ht="15.75" customHeight="1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</row>
    <row r="158" ht="15.75" customHeight="1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</row>
    <row r="159" ht="15.75" customHeight="1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</row>
    <row r="160" ht="15.75" customHeight="1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</row>
    <row r="161" ht="15.75" customHeight="1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</row>
    <row r="162" ht="15.75" customHeight="1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</row>
    <row r="163" ht="15.75" customHeight="1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</row>
    <row r="164" ht="15.75" customHeight="1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</row>
    <row r="165" ht="15.75" customHeight="1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</row>
    <row r="166" ht="15.75" customHeight="1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</row>
    <row r="167" ht="15.75" customHeight="1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</row>
    <row r="168" ht="15.75" customHeight="1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</row>
    <row r="169" ht="15.75" customHeight="1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</row>
    <row r="170" ht="15.75" customHeight="1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</row>
    <row r="171" ht="15.75" customHeight="1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</row>
    <row r="172" ht="15.75" customHeight="1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</row>
    <row r="173" ht="15.75" customHeight="1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</row>
    <row r="174" ht="15.75" customHeight="1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</row>
    <row r="175" ht="15.75" customHeight="1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</row>
    <row r="176" ht="15.75" customHeight="1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</row>
    <row r="177" ht="15.75" customHeight="1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</row>
    <row r="178" ht="15.75" customHeight="1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</row>
    <row r="179" ht="15.75" customHeight="1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</row>
    <row r="180" ht="15.75" customHeight="1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</row>
    <row r="181" ht="15.75" customHeight="1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</row>
    <row r="182" ht="15.75" customHeight="1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</row>
    <row r="183" ht="15.75" customHeight="1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</row>
    <row r="184" ht="15.75" customHeight="1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</row>
    <row r="185" ht="15.75" customHeight="1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</row>
    <row r="186" ht="15.75" customHeight="1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</row>
    <row r="187" ht="15.75" customHeight="1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</row>
    <row r="188" ht="15.75" customHeight="1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</row>
    <row r="189" ht="15.75" customHeight="1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</row>
    <row r="190" ht="15.75" customHeight="1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</row>
    <row r="191" ht="15.75" customHeight="1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</row>
    <row r="192" ht="15.75" customHeight="1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</row>
    <row r="193" ht="15.75" customHeight="1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</row>
    <row r="194" ht="15.75" customHeight="1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</row>
    <row r="195" ht="15.75" customHeight="1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</row>
    <row r="196" ht="15.75" customHeight="1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</row>
    <row r="197" ht="15.75" customHeight="1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</row>
    <row r="198" ht="15.75" customHeight="1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</row>
    <row r="199" ht="15.75" customHeight="1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</row>
    <row r="200" ht="15.75" customHeight="1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</row>
    <row r="201" ht="15.75" customHeight="1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</row>
    <row r="202" ht="15.75" customHeight="1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</row>
    <row r="203" ht="15.75" customHeight="1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</row>
    <row r="204" ht="15.75" customHeight="1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</row>
    <row r="205" ht="15.75" customHeight="1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</row>
    <row r="206" ht="15.75" customHeight="1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</row>
    <row r="207" ht="15.75" customHeight="1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</row>
    <row r="208" ht="15.75" customHeight="1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</row>
    <row r="209" ht="15.75" customHeight="1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</row>
    <row r="210" ht="15.75" customHeight="1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</row>
    <row r="211" ht="15.75" customHeight="1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</row>
    <row r="212" ht="15.75" customHeight="1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</row>
    <row r="213" ht="15.75" customHeight="1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</row>
    <row r="214" ht="15.75" customHeight="1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</row>
    <row r="215" ht="15.75" customHeight="1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</row>
    <row r="216" ht="15.75" customHeight="1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</row>
    <row r="217" ht="15.75" customHeight="1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</row>
    <row r="218" ht="15.75" customHeight="1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</row>
    <row r="219" ht="15.75" customHeight="1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</row>
    <row r="220" ht="15.75" customHeight="1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</row>
    <row r="221" ht="15.75" customHeight="1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</row>
    <row r="222" ht="15.75" customHeight="1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</row>
    <row r="223" ht="15.75" customHeight="1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</row>
    <row r="224" ht="15.75" customHeight="1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</row>
    <row r="225" ht="15.75" customHeight="1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</row>
    <row r="226" ht="15.75" customHeight="1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</row>
    <row r="227" ht="15.75" customHeight="1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</row>
    <row r="228" ht="15.75" customHeight="1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</row>
    <row r="229" ht="15.75" customHeight="1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</row>
    <row r="230" ht="15.75" customHeight="1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</row>
    <row r="231" ht="15.75" customHeight="1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</row>
    <row r="232" ht="15.75" customHeight="1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</row>
    <row r="233" ht="15.75" customHeight="1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</row>
    <row r="234" ht="15.75" customHeight="1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</row>
    <row r="235" ht="15.75" customHeight="1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</row>
    <row r="236" ht="15.75" customHeight="1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</row>
    <row r="237" ht="15.75" customHeight="1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</row>
    <row r="238" ht="15.75" customHeight="1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</row>
    <row r="239" ht="15.75" customHeight="1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</row>
    <row r="240" ht="15.75" customHeight="1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</row>
    <row r="241" ht="15.75" customHeight="1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</row>
    <row r="242" ht="15.75" customHeight="1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</row>
    <row r="243" ht="15.75" customHeight="1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</row>
    <row r="244" ht="15.75" customHeight="1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</row>
    <row r="245" ht="15.75" customHeight="1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</row>
    <row r="246" ht="15.75" customHeight="1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</row>
    <row r="247" ht="15.75" customHeight="1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</row>
    <row r="248" ht="15.75" customHeight="1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</row>
    <row r="249" ht="15.75" customHeight="1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</row>
    <row r="250" ht="15.75" customHeight="1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</row>
    <row r="251" ht="15.75" customHeight="1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</row>
    <row r="252" ht="15.75" customHeight="1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</row>
    <row r="253" ht="15.75" customHeight="1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</row>
    <row r="254" ht="15.75" customHeight="1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</row>
    <row r="255" ht="15.75" customHeight="1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</row>
    <row r="256" ht="15.75" customHeight="1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</row>
    <row r="257" ht="15.75" customHeight="1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</row>
    <row r="258" ht="15.75" customHeight="1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</row>
    <row r="259" ht="15.75" customHeight="1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</row>
    <row r="260" ht="15.75" customHeight="1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</row>
    <row r="261" ht="15.75" customHeight="1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</row>
    <row r="262" ht="15.75" customHeight="1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</row>
    <row r="263" ht="15.75" customHeight="1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</row>
    <row r="264" ht="15.75" customHeight="1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</row>
    <row r="265" ht="15.75" customHeight="1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</row>
    <row r="266" ht="15.75" customHeight="1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</row>
    <row r="267" ht="15.75" customHeight="1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</row>
    <row r="268" ht="15.75" customHeight="1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</row>
    <row r="269" ht="15.75" customHeight="1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</row>
    <row r="270" ht="15.75" customHeight="1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</row>
    <row r="271" ht="15.75" customHeight="1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</row>
    <row r="272" ht="15.75" customHeight="1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</row>
    <row r="273" ht="15.75" customHeight="1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</row>
    <row r="274" ht="15.75" customHeight="1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</row>
    <row r="275" ht="15.75" customHeight="1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</row>
    <row r="276" ht="15.75" customHeight="1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</row>
    <row r="277" ht="15.75" customHeight="1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</row>
    <row r="278" ht="15.75" customHeight="1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</row>
    <row r="279" ht="15.75" customHeight="1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</row>
    <row r="280" ht="15.75" customHeight="1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</row>
    <row r="281" ht="15.75" customHeight="1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</row>
    <row r="282" ht="15.75" customHeight="1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</row>
    <row r="283" ht="15.75" customHeight="1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</row>
    <row r="284" ht="15.75" customHeight="1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</row>
    <row r="285" ht="15.75" customHeight="1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</row>
    <row r="286" ht="15.75" customHeight="1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</row>
    <row r="287" ht="15.75" customHeight="1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</row>
    <row r="288" ht="15.75" customHeight="1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</row>
    <row r="289" ht="15.75" customHeight="1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</row>
    <row r="290" ht="15.75" customHeight="1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</row>
    <row r="291" ht="15.75" customHeight="1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</row>
    <row r="292" ht="15.75" customHeight="1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</row>
    <row r="293" ht="15.75" customHeight="1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</row>
    <row r="294" ht="15.75" customHeight="1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</row>
    <row r="295" ht="15.75" customHeight="1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</row>
    <row r="296" ht="15.75" customHeight="1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</row>
    <row r="297" ht="15.75" customHeight="1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</row>
    <row r="298" ht="15.75" customHeight="1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</row>
    <row r="299" ht="15.75" customHeight="1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</row>
    <row r="300" ht="15.75" customHeight="1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</row>
    <row r="301" ht="15.75" customHeight="1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</row>
    <row r="302" ht="15.75" customHeight="1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</row>
    <row r="303" ht="15.75" customHeight="1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</row>
    <row r="304" ht="15.75" customHeight="1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</row>
    <row r="305" ht="15.75" customHeight="1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</row>
    <row r="306" ht="15.75" customHeight="1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</row>
    <row r="307" ht="15.75" customHeight="1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</row>
    <row r="308" ht="15.75" customHeight="1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</row>
    <row r="309" ht="15.75" customHeight="1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</row>
    <row r="310" ht="15.75" customHeight="1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</row>
    <row r="311" ht="15.75" customHeight="1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</row>
    <row r="312" ht="15.75" customHeight="1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</row>
    <row r="313" ht="15.75" customHeight="1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</row>
    <row r="314" ht="15.75" customHeight="1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</row>
    <row r="315" ht="15.75" customHeight="1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</row>
    <row r="316" ht="15.75" customHeight="1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</row>
    <row r="317" ht="15.75" customHeight="1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</row>
    <row r="318" ht="15.75" customHeight="1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</row>
    <row r="319" ht="15.75" customHeight="1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</row>
    <row r="320" ht="15.75" customHeight="1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</row>
    <row r="321" ht="15.75" customHeight="1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</row>
    <row r="322" ht="15.75" customHeight="1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</row>
    <row r="323" ht="15.75" customHeight="1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</row>
    <row r="324" ht="15.75" customHeight="1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</row>
    <row r="325" ht="15.75" customHeight="1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</row>
    <row r="326" ht="15.75" customHeight="1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</row>
    <row r="327" ht="15.75" customHeight="1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</row>
    <row r="328" ht="15.75" customHeight="1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</row>
    <row r="329" ht="15.75" customHeight="1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</row>
    <row r="330" ht="15.75" customHeight="1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</row>
    <row r="331" ht="15.75" customHeight="1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</row>
    <row r="332" ht="15.75" customHeight="1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</row>
    <row r="333" ht="15.75" customHeight="1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</row>
    <row r="334" ht="15.75" customHeight="1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</row>
    <row r="335" ht="15.75" customHeight="1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</row>
    <row r="336" ht="15.75" customHeight="1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</row>
    <row r="337" ht="15.75" customHeight="1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</row>
    <row r="338" ht="15.75" customHeight="1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</row>
    <row r="339" ht="15.75" customHeight="1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</row>
    <row r="340" ht="15.75" customHeight="1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</row>
    <row r="341" ht="15.75" customHeight="1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</row>
    <row r="342" ht="15.75" customHeight="1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</row>
    <row r="343" ht="15.75" customHeight="1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</row>
    <row r="344" ht="15.75" customHeight="1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</row>
    <row r="345" ht="15.75" customHeight="1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</row>
    <row r="346" ht="15.75" customHeight="1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</row>
    <row r="347" ht="15.75" customHeight="1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</row>
    <row r="348" ht="15.75" customHeight="1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</row>
    <row r="349" ht="15.75" customHeight="1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</row>
    <row r="350" ht="15.75" customHeight="1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</row>
    <row r="351" ht="15.75" customHeight="1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</row>
    <row r="352" ht="15.75" customHeight="1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</row>
    <row r="353" ht="15.75" customHeight="1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</row>
    <row r="354" ht="15.75" customHeight="1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</row>
    <row r="355" ht="15.75" customHeight="1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</row>
    <row r="356" ht="15.75" customHeight="1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</row>
    <row r="357" ht="15.75" customHeight="1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</row>
    <row r="358" ht="15.75" customHeight="1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</row>
    <row r="359" ht="15.75" customHeight="1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</row>
    <row r="360" ht="15.75" customHeight="1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</row>
    <row r="361" ht="15.75" customHeight="1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</row>
    <row r="362" ht="15.75" customHeight="1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</row>
    <row r="363" ht="15.75" customHeight="1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</row>
    <row r="364" ht="15.75" customHeight="1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</row>
    <row r="365" ht="15.75" customHeight="1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</row>
    <row r="366" ht="15.75" customHeight="1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</row>
    <row r="367" ht="15.75" customHeight="1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</row>
    <row r="368" ht="15.75" customHeight="1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</row>
    <row r="369" ht="15.75" customHeight="1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</row>
    <row r="370" ht="15.75" customHeight="1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</row>
    <row r="371" ht="15.75" customHeight="1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</row>
    <row r="372" ht="15.75" customHeight="1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</row>
    <row r="373" ht="15.75" customHeight="1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</row>
    <row r="374" ht="15.75" customHeight="1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</row>
    <row r="375" ht="15.75" customHeight="1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</row>
    <row r="376" ht="15.75" customHeight="1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</row>
    <row r="377" ht="15.75" customHeight="1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</row>
    <row r="378" ht="15.75" customHeight="1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</row>
    <row r="379" ht="15.75" customHeight="1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</row>
    <row r="380" ht="15.75" customHeight="1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</row>
    <row r="381" ht="15.75" customHeight="1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</row>
    <row r="382" ht="15.75" customHeight="1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</row>
    <row r="383" ht="15.75" customHeight="1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</row>
    <row r="384" ht="15.75" customHeight="1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</row>
    <row r="385" ht="15.75" customHeight="1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</row>
    <row r="386" ht="15.75" customHeight="1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</row>
    <row r="387" ht="15.75" customHeight="1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</row>
    <row r="388" ht="15.75" customHeight="1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</row>
    <row r="389" ht="15.75" customHeight="1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</row>
    <row r="390" ht="15.75" customHeight="1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</row>
    <row r="391" ht="15.75" customHeight="1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</row>
    <row r="392" ht="15.75" customHeight="1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</row>
    <row r="393" ht="15.75" customHeight="1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</row>
    <row r="394" ht="15.75" customHeight="1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</row>
    <row r="395" ht="15.75" customHeight="1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</row>
    <row r="396" ht="15.75" customHeight="1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</row>
    <row r="397" ht="15.75" customHeight="1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</row>
    <row r="398" ht="15.75" customHeight="1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</row>
    <row r="399" ht="15.75" customHeight="1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</row>
    <row r="400" ht="15.75" customHeight="1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</row>
    <row r="401" ht="15.75" customHeight="1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</row>
    <row r="402" ht="15.75" customHeight="1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</row>
    <row r="403" ht="15.75" customHeight="1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</row>
    <row r="404" ht="15.75" customHeight="1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</row>
    <row r="405" ht="15.75" customHeight="1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</row>
    <row r="406" ht="15.75" customHeight="1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</row>
    <row r="407" ht="15.75" customHeight="1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</row>
    <row r="408" ht="15.75" customHeight="1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</row>
    <row r="409" ht="15.75" customHeight="1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</row>
    <row r="410" ht="15.75" customHeight="1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</row>
    <row r="411" ht="15.75" customHeight="1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</row>
    <row r="412" ht="15.75" customHeight="1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</row>
    <row r="413" ht="15.75" customHeight="1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</row>
    <row r="414" ht="15.75" customHeight="1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</row>
    <row r="415" ht="15.75" customHeight="1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</row>
    <row r="416" ht="15.75" customHeight="1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</row>
    <row r="417" ht="15.75" customHeight="1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</row>
    <row r="418" ht="15.75" customHeight="1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</row>
    <row r="419" ht="15.75" customHeight="1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</row>
    <row r="420" ht="15.75" customHeight="1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</row>
    <row r="421" ht="15.75" customHeight="1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</row>
    <row r="422" ht="15.75" customHeight="1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</row>
    <row r="423" ht="15.75" customHeight="1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</row>
    <row r="424" ht="15.75" customHeight="1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</row>
    <row r="425" ht="15.75" customHeight="1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</row>
    <row r="426" ht="15.75" customHeight="1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</row>
    <row r="427" ht="15.75" customHeight="1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</row>
    <row r="428" ht="15.75" customHeight="1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</row>
    <row r="429" ht="15.75" customHeight="1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</row>
    <row r="430" ht="15.75" customHeight="1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</row>
    <row r="431" ht="15.75" customHeight="1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</row>
    <row r="432" ht="15.75" customHeight="1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</row>
    <row r="433" ht="15.75" customHeight="1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</row>
    <row r="434" ht="15.75" customHeight="1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</row>
    <row r="435" ht="15.75" customHeight="1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</row>
    <row r="436" ht="15.75" customHeight="1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</row>
    <row r="437" ht="15.75" customHeight="1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</row>
    <row r="438" ht="15.75" customHeight="1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</row>
    <row r="439" ht="15.75" customHeight="1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</row>
    <row r="440" ht="15.75" customHeight="1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</row>
    <row r="441" ht="15.75" customHeight="1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</row>
    <row r="442" ht="15.75" customHeight="1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</row>
    <row r="443" ht="15.75" customHeight="1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</row>
    <row r="444" ht="15.75" customHeight="1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</row>
    <row r="445" ht="15.75" customHeight="1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</row>
    <row r="446" ht="15.75" customHeight="1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</row>
    <row r="447" ht="15.75" customHeight="1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</row>
    <row r="448" ht="15.75" customHeight="1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</row>
    <row r="449" ht="15.75" customHeight="1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</row>
    <row r="450" ht="15.75" customHeight="1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</row>
    <row r="451" ht="15.75" customHeight="1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</row>
    <row r="452" ht="15.75" customHeight="1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</row>
    <row r="453" ht="15.75" customHeight="1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</row>
    <row r="454" ht="15.75" customHeight="1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</row>
    <row r="455" ht="15.75" customHeight="1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</row>
    <row r="456" ht="15.75" customHeight="1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</row>
    <row r="457" ht="15.75" customHeight="1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</row>
    <row r="458" ht="15.75" customHeight="1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</row>
    <row r="459" ht="15.75" customHeight="1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</row>
    <row r="460" ht="15.75" customHeight="1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</row>
    <row r="461" ht="15.75" customHeight="1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</row>
    <row r="462" ht="15.75" customHeight="1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</row>
    <row r="463" ht="15.75" customHeight="1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</row>
    <row r="464" ht="15.75" customHeight="1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</row>
    <row r="465" ht="15.75" customHeight="1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</row>
    <row r="466" ht="15.75" customHeight="1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</row>
    <row r="467" ht="15.75" customHeight="1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</row>
    <row r="468" ht="15.75" customHeight="1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</row>
    <row r="469" ht="15.75" customHeight="1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</row>
    <row r="470" ht="15.75" customHeight="1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</row>
    <row r="471" ht="15.75" customHeight="1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</row>
    <row r="472" ht="15.75" customHeight="1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</row>
    <row r="473" ht="15.75" customHeight="1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</row>
    <row r="474" ht="15.75" customHeight="1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</row>
    <row r="475" ht="15.75" customHeight="1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</row>
    <row r="476" ht="15.75" customHeight="1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</row>
    <row r="477" ht="15.75" customHeight="1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</row>
    <row r="478" ht="15.75" customHeight="1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</row>
    <row r="479" ht="15.75" customHeight="1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</row>
    <row r="480" ht="15.75" customHeight="1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</row>
    <row r="481" ht="15.75" customHeight="1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</row>
    <row r="482" ht="15.75" customHeight="1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</row>
    <row r="483" ht="15.75" customHeight="1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</row>
    <row r="484" ht="15.75" customHeight="1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</row>
    <row r="485" ht="15.75" customHeight="1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</row>
    <row r="486" ht="15.75" customHeight="1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</row>
    <row r="487" ht="15.75" customHeight="1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</row>
    <row r="488" ht="15.75" customHeight="1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</row>
    <row r="489" ht="15.75" customHeight="1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</row>
    <row r="490" ht="15.75" customHeight="1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</row>
    <row r="491" ht="15.75" customHeight="1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</row>
    <row r="492" ht="15.75" customHeight="1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</row>
    <row r="493" ht="15.75" customHeight="1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</row>
    <row r="494" ht="15.75" customHeight="1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</row>
    <row r="495" ht="15.75" customHeight="1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</row>
    <row r="496" ht="15.75" customHeight="1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</row>
    <row r="497" ht="15.75" customHeight="1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</row>
    <row r="498" ht="15.75" customHeight="1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</row>
    <row r="499" ht="15.75" customHeight="1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</row>
    <row r="500" ht="15.75" customHeight="1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</row>
    <row r="501" ht="15.75" customHeight="1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</row>
    <row r="502" ht="15.75" customHeight="1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</row>
    <row r="503" ht="15.75" customHeight="1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</row>
    <row r="504" ht="15.75" customHeight="1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</row>
    <row r="505" ht="15.75" customHeight="1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</row>
    <row r="506" ht="15.75" customHeight="1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</row>
    <row r="507" ht="15.75" customHeight="1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</row>
    <row r="508" ht="15.75" customHeight="1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</row>
    <row r="509" ht="15.75" customHeight="1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</row>
    <row r="510" ht="15.75" customHeight="1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</row>
    <row r="511" ht="15.75" customHeight="1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</row>
    <row r="512" ht="15.75" customHeight="1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</row>
    <row r="513" ht="15.75" customHeight="1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</row>
    <row r="514" ht="15.75" customHeight="1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</row>
    <row r="515" ht="15.75" customHeight="1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</row>
    <row r="516" ht="15.75" customHeight="1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</row>
    <row r="517" ht="15.75" customHeight="1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</row>
    <row r="518" ht="15.75" customHeight="1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</row>
    <row r="519" ht="15.75" customHeight="1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</row>
    <row r="520" ht="15.75" customHeight="1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</row>
    <row r="521" ht="15.75" customHeight="1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</row>
    <row r="522" ht="15.75" customHeight="1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</row>
    <row r="523" ht="15.75" customHeight="1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</row>
    <row r="524" ht="15.75" customHeight="1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</row>
    <row r="525" ht="15.75" customHeight="1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</row>
    <row r="526" ht="15.75" customHeight="1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</row>
    <row r="527" ht="15.75" customHeight="1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</row>
    <row r="528" ht="15.75" customHeight="1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</row>
    <row r="529" ht="15.75" customHeight="1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</row>
    <row r="530" ht="15.75" customHeight="1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</row>
    <row r="531" ht="15.75" customHeight="1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</row>
    <row r="532" ht="15.75" customHeight="1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</row>
    <row r="533" ht="15.75" customHeight="1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</row>
    <row r="534" ht="15.75" customHeight="1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</row>
    <row r="535" ht="15.75" customHeight="1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</row>
    <row r="536" ht="15.75" customHeight="1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</row>
    <row r="537" ht="15.75" customHeight="1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</row>
    <row r="538" ht="15.75" customHeight="1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</row>
    <row r="539" ht="15.75" customHeight="1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</row>
    <row r="540" ht="15.75" customHeight="1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</row>
    <row r="541" ht="15.75" customHeight="1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</row>
    <row r="542" ht="15.75" customHeight="1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</row>
    <row r="543" ht="15.75" customHeight="1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</row>
    <row r="544" ht="15.75" customHeight="1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</row>
    <row r="545" ht="15.75" customHeight="1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</row>
    <row r="546" ht="15.75" customHeight="1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</row>
    <row r="547" ht="15.75" customHeight="1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</row>
    <row r="548" ht="15.75" customHeight="1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</row>
    <row r="549" ht="15.75" customHeight="1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</row>
    <row r="550" ht="15.75" customHeight="1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</row>
    <row r="551" ht="15.75" customHeight="1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</row>
    <row r="552" ht="15.75" customHeight="1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</row>
    <row r="553" ht="15.75" customHeight="1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</row>
    <row r="554" ht="15.75" customHeight="1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</row>
    <row r="555" ht="15.75" customHeight="1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</row>
    <row r="556" ht="15.75" customHeight="1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</row>
    <row r="557" ht="15.75" customHeight="1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</row>
    <row r="558" ht="15.75" customHeight="1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</row>
    <row r="559" ht="15.75" customHeight="1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</row>
    <row r="560" ht="15.75" customHeight="1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</row>
    <row r="561" ht="15.75" customHeight="1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</row>
    <row r="562" ht="15.75" customHeight="1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</row>
    <row r="563" ht="15.75" customHeight="1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</row>
    <row r="564" ht="15.75" customHeight="1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</row>
    <row r="565" ht="15.75" customHeight="1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</row>
    <row r="566" ht="15.75" customHeight="1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</row>
    <row r="567" ht="15.75" customHeight="1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</row>
    <row r="568" ht="15.75" customHeight="1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</row>
    <row r="569" ht="15.75" customHeight="1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</row>
    <row r="570" ht="15.75" customHeight="1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</row>
    <row r="571" ht="15.75" customHeight="1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</row>
    <row r="572" ht="15.75" customHeight="1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</row>
    <row r="573" ht="15.75" customHeight="1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</row>
    <row r="574" ht="15.75" customHeight="1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</row>
    <row r="575" ht="15.75" customHeight="1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</row>
    <row r="576" ht="15.75" customHeight="1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</row>
    <row r="577" ht="15.75" customHeight="1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</row>
    <row r="578" ht="15.75" customHeight="1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</row>
    <row r="579" ht="15.75" customHeight="1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</row>
    <row r="580" ht="15.75" customHeight="1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</row>
    <row r="581" ht="15.75" customHeight="1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</row>
    <row r="582" ht="15.75" customHeight="1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</row>
    <row r="583" ht="15.75" customHeight="1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</row>
    <row r="584" ht="15.75" customHeight="1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</row>
    <row r="585" ht="15.75" customHeight="1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</row>
    <row r="586" ht="15.75" customHeight="1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</row>
    <row r="587" ht="15.75" customHeight="1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</row>
    <row r="588" ht="15.75" customHeight="1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</row>
    <row r="589" ht="15.75" customHeight="1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</row>
    <row r="590" ht="15.75" customHeight="1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</row>
    <row r="591" ht="15.75" customHeight="1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</row>
    <row r="592" ht="15.75" customHeight="1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</row>
    <row r="593" ht="15.75" customHeight="1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</row>
    <row r="594" ht="15.75" customHeight="1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</row>
    <row r="595" ht="15.75" customHeight="1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</row>
    <row r="596" ht="15.75" customHeight="1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</row>
    <row r="597" ht="15.75" customHeight="1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</row>
    <row r="598" ht="15.75" customHeight="1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</row>
    <row r="599" ht="15.75" customHeight="1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</row>
    <row r="600" ht="15.75" customHeight="1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</row>
    <row r="601" ht="15.75" customHeight="1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</row>
    <row r="602" ht="15.75" customHeight="1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</row>
    <row r="603" ht="15.75" customHeight="1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</row>
    <row r="604" ht="15.75" customHeight="1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</row>
    <row r="605" ht="15.75" customHeight="1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</row>
    <row r="606" ht="15.75" customHeight="1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</row>
    <row r="607" ht="15.75" customHeight="1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</row>
    <row r="608" ht="15.75" customHeight="1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</row>
    <row r="609" ht="15.75" customHeight="1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</row>
    <row r="610" ht="15.75" customHeight="1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</row>
    <row r="611" ht="15.75" customHeight="1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</row>
    <row r="612" ht="15.75" customHeight="1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</row>
    <row r="613" ht="15.75" customHeight="1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</row>
    <row r="614" ht="15.75" customHeight="1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</row>
    <row r="615" ht="15.75" customHeight="1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</row>
    <row r="616" ht="15.75" customHeight="1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</row>
    <row r="617" ht="15.75" customHeight="1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</row>
    <row r="618" ht="15.75" customHeight="1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</row>
    <row r="619" ht="15.75" customHeight="1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</row>
    <row r="620" ht="15.75" customHeight="1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</row>
    <row r="621" ht="15.75" customHeight="1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</row>
    <row r="622" ht="15.75" customHeight="1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</row>
    <row r="623" ht="15.75" customHeight="1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</row>
    <row r="624" ht="15.75" customHeight="1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</row>
    <row r="625" ht="15.75" customHeight="1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</row>
    <row r="626" ht="15.75" customHeight="1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</row>
    <row r="627" ht="15.75" customHeight="1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</row>
    <row r="628" ht="15.75" customHeight="1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</row>
    <row r="629" ht="15.75" customHeight="1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</row>
    <row r="630" ht="15.75" customHeight="1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</row>
    <row r="631" ht="15.75" customHeight="1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</row>
    <row r="632" ht="15.75" customHeight="1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</row>
    <row r="633" ht="15.75" customHeight="1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</row>
    <row r="634" ht="15.75" customHeight="1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</row>
    <row r="635" ht="15.75" customHeight="1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</row>
    <row r="636" ht="15.75" customHeight="1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</row>
    <row r="637" ht="15.75" customHeight="1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</row>
    <row r="638" ht="15.75" customHeight="1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</row>
    <row r="639" ht="15.75" customHeight="1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</row>
    <row r="640" ht="15.75" customHeight="1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</row>
    <row r="641" ht="15.75" customHeight="1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</row>
    <row r="642" ht="15.75" customHeight="1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</row>
    <row r="643" ht="15.75" customHeight="1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</row>
    <row r="644" ht="15.75" customHeight="1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</row>
    <row r="645" ht="15.75" customHeight="1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</row>
    <row r="646" ht="15.75" customHeight="1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</row>
    <row r="647" ht="15.75" customHeight="1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</row>
    <row r="648" ht="15.75" customHeight="1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</row>
    <row r="649" ht="15.75" customHeight="1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</row>
    <row r="650" ht="15.75" customHeight="1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</row>
    <row r="651" ht="15.75" customHeight="1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</row>
    <row r="652" ht="15.75" customHeight="1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</row>
    <row r="653" ht="15.75" customHeight="1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</row>
    <row r="654" ht="15.75" customHeight="1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</row>
    <row r="655" ht="15.75" customHeight="1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</row>
    <row r="656" ht="15.75" customHeight="1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</row>
    <row r="657" ht="15.75" customHeight="1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</row>
    <row r="658" ht="15.75" customHeight="1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</row>
    <row r="659" ht="15.75" customHeight="1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</row>
    <row r="660" ht="15.75" customHeight="1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</row>
    <row r="661" ht="15.75" customHeight="1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</row>
    <row r="662" ht="15.75" customHeight="1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</row>
    <row r="663" ht="15.75" customHeight="1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</row>
    <row r="664" ht="15.75" customHeight="1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</row>
    <row r="665" ht="15.75" customHeight="1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</row>
    <row r="666" ht="15.75" customHeight="1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</row>
    <row r="667" ht="15.75" customHeight="1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</row>
    <row r="668" ht="15.75" customHeight="1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</row>
    <row r="669" ht="15.75" customHeight="1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</row>
    <row r="670" ht="15.75" customHeight="1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</row>
    <row r="671" ht="15.75" customHeight="1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</row>
    <row r="672" ht="15.75" customHeight="1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</row>
    <row r="673" ht="15.75" customHeight="1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</row>
    <row r="674" ht="15.75" customHeight="1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</row>
    <row r="675" ht="15.75" customHeight="1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</row>
    <row r="676" ht="15.75" customHeight="1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</row>
    <row r="677" ht="15.75" customHeight="1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</row>
    <row r="678" ht="15.75" customHeight="1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</row>
    <row r="679" ht="15.75" customHeight="1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</row>
    <row r="680" ht="15.75" customHeight="1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</row>
    <row r="681" ht="15.75" customHeight="1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</row>
    <row r="682" ht="15.75" customHeight="1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</row>
    <row r="683" ht="15.75" customHeight="1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</row>
    <row r="684" ht="15.75" customHeight="1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</row>
    <row r="685" ht="15.75" customHeight="1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</row>
    <row r="686" ht="15.75" customHeight="1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</row>
    <row r="687" ht="15.75" customHeight="1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</row>
    <row r="688" ht="15.75" customHeight="1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</row>
    <row r="689" ht="15.75" customHeight="1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</row>
    <row r="690" ht="15.75" customHeight="1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</row>
    <row r="691" ht="15.75" customHeight="1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</row>
    <row r="692" ht="15.75" customHeight="1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</row>
    <row r="693" ht="15.75" customHeight="1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</row>
    <row r="694" ht="15.75" customHeight="1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</row>
    <row r="695" ht="15.75" customHeight="1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</row>
    <row r="696" ht="15.75" customHeight="1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</row>
    <row r="697" ht="15.75" customHeight="1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</row>
    <row r="698" ht="15.75" customHeight="1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</row>
    <row r="699" ht="15.75" customHeight="1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</row>
    <row r="700" ht="15.75" customHeight="1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</row>
    <row r="701" ht="15.75" customHeight="1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</row>
    <row r="702" ht="15.75" customHeight="1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</row>
    <row r="703" ht="15.75" customHeight="1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</row>
    <row r="704" ht="15.75" customHeight="1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</row>
    <row r="705" ht="15.75" customHeight="1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</row>
    <row r="706" ht="15.75" customHeight="1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</row>
    <row r="707" ht="15.75" customHeight="1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</row>
    <row r="708" ht="15.75" customHeight="1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</row>
    <row r="709" ht="15.75" customHeight="1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</row>
    <row r="710" ht="15.75" customHeight="1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</row>
    <row r="711" ht="15.75" customHeight="1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</row>
    <row r="712" ht="15.75" customHeight="1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</row>
    <row r="713" ht="15.75" customHeight="1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</row>
    <row r="714" ht="15.75" customHeight="1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</row>
    <row r="715" ht="15.75" customHeight="1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</row>
    <row r="716" ht="15.75" customHeight="1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</row>
    <row r="717" ht="15.75" customHeight="1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</row>
    <row r="718" ht="15.75" customHeight="1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</row>
    <row r="719" ht="15.75" customHeight="1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</row>
    <row r="720" ht="15.75" customHeight="1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</row>
    <row r="721" ht="15.75" customHeight="1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</row>
    <row r="722" ht="15.75" customHeight="1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</row>
    <row r="723" ht="15.75" customHeight="1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</row>
    <row r="724" ht="15.75" customHeight="1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</row>
    <row r="725" ht="15.75" customHeight="1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</row>
    <row r="726" ht="15.75" customHeight="1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</row>
    <row r="727" ht="15.75" customHeight="1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</row>
    <row r="728" ht="15.75" customHeight="1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</row>
    <row r="729" ht="15.75" customHeight="1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</row>
    <row r="730" ht="15.75" customHeight="1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</row>
    <row r="731" ht="15.75" customHeight="1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</row>
    <row r="732" ht="15.75" customHeight="1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</row>
    <row r="733" ht="15.75" customHeight="1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</row>
    <row r="734" ht="15.75" customHeight="1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</row>
    <row r="735" ht="15.75" customHeight="1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</row>
    <row r="736" ht="15.75" customHeight="1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</row>
    <row r="737" ht="15.75" customHeight="1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</row>
    <row r="738" ht="15.75" customHeight="1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</row>
    <row r="739" ht="15.75" customHeight="1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</row>
    <row r="740" ht="15.75" customHeight="1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</row>
    <row r="741" ht="15.75" customHeight="1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</row>
    <row r="742" ht="15.75" customHeight="1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</row>
    <row r="743" ht="15.75" customHeight="1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</row>
    <row r="744" ht="15.75" customHeight="1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</row>
    <row r="745" ht="15.75" customHeight="1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</row>
    <row r="746" ht="15.75" customHeight="1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</row>
    <row r="747" ht="15.75" customHeight="1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</row>
    <row r="748" ht="15.75" customHeight="1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</row>
    <row r="749" ht="15.75" customHeight="1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</row>
    <row r="750" ht="15.75" customHeight="1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</row>
    <row r="751" ht="15.75" customHeight="1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</row>
    <row r="752" ht="15.75" customHeight="1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</row>
    <row r="753" ht="15.75" customHeight="1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</row>
    <row r="754" ht="15.75" customHeight="1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</row>
    <row r="755" ht="15.75" customHeight="1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</row>
    <row r="756" ht="15.75" customHeight="1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</row>
    <row r="757" ht="15.75" customHeight="1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</row>
    <row r="758" ht="15.75" customHeight="1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</row>
    <row r="759" ht="15.75" customHeight="1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</row>
    <row r="760" ht="15.75" customHeight="1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</row>
    <row r="761" ht="15.75" customHeight="1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</row>
    <row r="762" ht="15.75" customHeight="1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</row>
    <row r="763" ht="15.75" customHeight="1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</row>
    <row r="764" ht="15.75" customHeight="1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</row>
    <row r="765" ht="15.75" customHeight="1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</row>
    <row r="766" ht="15.75" customHeight="1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</row>
    <row r="767" ht="15.75" customHeight="1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</row>
    <row r="768" ht="15.75" customHeight="1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</row>
    <row r="769" ht="15.75" customHeight="1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</row>
    <row r="770" ht="15.75" customHeight="1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</row>
    <row r="771" ht="15.75" customHeight="1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</row>
    <row r="772" ht="15.75" customHeight="1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</row>
    <row r="773" ht="15.75" customHeight="1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</row>
    <row r="774" ht="15.75" customHeight="1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</row>
    <row r="775" ht="15.75" customHeight="1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</row>
    <row r="776" ht="15.75" customHeight="1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</row>
    <row r="777" ht="15.75" customHeight="1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</row>
    <row r="778" ht="15.75" customHeight="1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</row>
    <row r="779" ht="15.75" customHeight="1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</row>
    <row r="780" ht="15.75" customHeight="1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</row>
    <row r="781" ht="15.75" customHeight="1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</row>
    <row r="782" ht="15.75" customHeight="1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</row>
    <row r="783" ht="15.75" customHeight="1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</row>
    <row r="784" ht="15.75" customHeight="1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</row>
    <row r="785" ht="15.75" customHeight="1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</row>
    <row r="786" ht="15.75" customHeight="1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</row>
    <row r="787" ht="15.75" customHeight="1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</row>
    <row r="788" ht="15.75" customHeight="1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</row>
    <row r="789" ht="15.75" customHeight="1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</row>
    <row r="790" ht="15.75" customHeight="1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</row>
    <row r="791" ht="15.75" customHeight="1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</row>
    <row r="792" ht="15.75" customHeight="1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</row>
    <row r="793" ht="15.75" customHeight="1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</row>
    <row r="794" ht="15.75" customHeight="1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</row>
    <row r="795" ht="15.75" customHeight="1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</row>
    <row r="796" ht="15.75" customHeight="1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</row>
    <row r="797" ht="15.75" customHeight="1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</row>
    <row r="798" ht="15.75" customHeight="1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</row>
    <row r="799" ht="15.75" customHeight="1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</row>
    <row r="800" ht="15.75" customHeight="1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</row>
    <row r="801" ht="15.75" customHeight="1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</row>
    <row r="802" ht="15.75" customHeight="1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</row>
    <row r="803" ht="15.75" customHeight="1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</row>
    <row r="804" ht="15.75" customHeight="1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</row>
    <row r="805" ht="15.75" customHeight="1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</row>
    <row r="806" ht="15.75" customHeight="1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</row>
    <row r="807" ht="15.75" customHeight="1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</row>
    <row r="808" ht="15.75" customHeight="1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</row>
    <row r="809" ht="15.75" customHeight="1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</row>
    <row r="810" ht="15.75" customHeight="1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</row>
    <row r="811" ht="15.75" customHeight="1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</row>
    <row r="812" ht="15.75" customHeight="1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</row>
    <row r="813" ht="15.75" customHeight="1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</row>
    <row r="814" ht="15.75" customHeight="1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</row>
    <row r="815" ht="15.75" customHeight="1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</row>
    <row r="816" ht="15.75" customHeight="1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</row>
    <row r="817" ht="15.75" customHeight="1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</row>
    <row r="818" ht="15.75" customHeight="1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</row>
    <row r="819" ht="15.75" customHeight="1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</row>
    <row r="820" ht="15.75" customHeight="1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</row>
    <row r="821" ht="15.75" customHeight="1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</row>
    <row r="822" ht="15.75" customHeight="1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</row>
    <row r="823" ht="15.75" customHeight="1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</row>
    <row r="824" ht="15.75" customHeight="1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</row>
    <row r="825" ht="15.75" customHeight="1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</row>
    <row r="826" ht="15.75" customHeight="1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</row>
    <row r="827" ht="15.75" customHeight="1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</row>
    <row r="828" ht="15.75" customHeight="1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</row>
    <row r="829" ht="15.75" customHeight="1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</row>
    <row r="830" ht="15.75" customHeight="1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</row>
    <row r="831" ht="15.75" customHeight="1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</row>
    <row r="832" ht="15.75" customHeight="1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</row>
    <row r="833" ht="15.75" customHeight="1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</row>
    <row r="834" ht="15.75" customHeight="1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</row>
    <row r="835" ht="15.75" customHeight="1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</row>
    <row r="836" ht="15.75" customHeight="1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</row>
    <row r="837" ht="15.75" customHeight="1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</row>
    <row r="838" ht="15.75" customHeight="1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</row>
    <row r="839" ht="15.75" customHeight="1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</row>
    <row r="840" ht="15.75" customHeight="1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</row>
    <row r="841" ht="15.75" customHeight="1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</row>
    <row r="842" ht="15.75" customHeight="1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</row>
    <row r="843" ht="15.75" customHeight="1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</row>
    <row r="844" ht="15.75" customHeight="1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</row>
    <row r="845" ht="15.75" customHeight="1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</row>
    <row r="846" ht="15.75" customHeight="1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</row>
    <row r="847" ht="15.75" customHeight="1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</row>
    <row r="848" ht="15.75" customHeight="1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</row>
    <row r="849" ht="15.75" customHeight="1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</row>
    <row r="850" ht="15.75" customHeight="1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</row>
    <row r="851" ht="15.75" customHeight="1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</row>
    <row r="852" ht="15.75" customHeight="1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</row>
    <row r="853" ht="15.75" customHeight="1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</row>
    <row r="854" ht="15.75" customHeight="1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</row>
    <row r="855" ht="15.75" customHeight="1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</row>
    <row r="856" ht="15.75" customHeight="1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</row>
    <row r="857" ht="15.75" customHeight="1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</row>
    <row r="858" ht="15.75" customHeight="1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</row>
    <row r="859" ht="15.75" customHeight="1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</row>
    <row r="860" ht="15.75" customHeight="1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</row>
    <row r="861" ht="15.75" customHeight="1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</row>
    <row r="862" ht="15.75" customHeight="1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</row>
    <row r="863" ht="15.75" customHeight="1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</row>
    <row r="864" ht="15.75" customHeight="1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</row>
    <row r="865" ht="15.75" customHeight="1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</row>
    <row r="866" ht="15.75" customHeight="1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</row>
    <row r="867" ht="15.75" customHeight="1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</row>
    <row r="868" ht="15.75" customHeight="1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</row>
    <row r="869" ht="15.75" customHeight="1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</row>
    <row r="870" ht="15.75" customHeight="1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</row>
    <row r="871" ht="15.75" customHeight="1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</row>
    <row r="872" ht="15.75" customHeight="1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</row>
    <row r="873" ht="15.75" customHeight="1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</row>
    <row r="874" ht="15.75" customHeight="1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</row>
    <row r="875" ht="15.75" customHeight="1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</row>
    <row r="876" ht="15.75" customHeight="1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</row>
    <row r="877" ht="15.75" customHeight="1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</row>
    <row r="878" ht="15.75" customHeight="1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</row>
    <row r="879" ht="15.75" customHeight="1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</row>
    <row r="880" ht="15.75" customHeight="1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</row>
    <row r="881" ht="15.75" customHeight="1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</row>
    <row r="882" ht="15.75" customHeight="1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</row>
    <row r="883" ht="15.75" customHeight="1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</row>
    <row r="884" ht="15.75" customHeight="1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</row>
    <row r="885" ht="15.75" customHeight="1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</row>
    <row r="886" ht="15.75" customHeight="1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</row>
    <row r="887" ht="15.75" customHeight="1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</row>
    <row r="888" ht="15.75" customHeight="1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</row>
    <row r="889" ht="15.75" customHeight="1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</row>
    <row r="890" ht="15.75" customHeight="1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</row>
    <row r="891" ht="15.75" customHeight="1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</row>
    <row r="892" ht="15.75" customHeight="1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</row>
    <row r="893" ht="15.75" customHeight="1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</row>
    <row r="894" ht="15.75" customHeight="1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</row>
    <row r="895" ht="15.75" customHeight="1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</row>
    <row r="896" ht="15.75" customHeight="1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</row>
    <row r="897" ht="15.75" customHeight="1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</row>
    <row r="898" ht="15.75" customHeight="1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</row>
    <row r="899" ht="15.75" customHeight="1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</row>
    <row r="900" ht="15.75" customHeight="1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</row>
    <row r="901" ht="15.75" customHeight="1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</row>
    <row r="902" ht="15.75" customHeight="1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</row>
    <row r="903" ht="15.75" customHeight="1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</row>
    <row r="904" ht="15.75" customHeight="1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</row>
    <row r="905" ht="15.75" customHeight="1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</row>
    <row r="906" ht="15.75" customHeight="1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</row>
    <row r="907" ht="15.75" customHeight="1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</row>
    <row r="908" ht="15.75" customHeight="1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</row>
    <row r="909" ht="15.75" customHeight="1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</row>
    <row r="910" ht="15.75" customHeight="1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</row>
    <row r="911" ht="15.75" customHeight="1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</row>
    <row r="912" ht="15.75" customHeight="1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</row>
    <row r="913" ht="15.75" customHeight="1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</row>
    <row r="914" ht="15.75" customHeight="1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</row>
    <row r="915" ht="15.75" customHeight="1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</row>
    <row r="916" ht="15.75" customHeight="1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</row>
    <row r="917" ht="15.75" customHeight="1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</row>
    <row r="918" ht="15.75" customHeight="1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</row>
    <row r="919" ht="15.75" customHeight="1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</row>
    <row r="920" ht="15.75" customHeight="1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</row>
    <row r="921" ht="15.75" customHeight="1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</row>
    <row r="922" ht="15.75" customHeight="1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</row>
    <row r="923" ht="15.75" customHeight="1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</row>
    <row r="924" ht="15.75" customHeight="1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</row>
    <row r="925" ht="15.75" customHeight="1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</row>
    <row r="926" ht="15.75" customHeight="1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</row>
    <row r="927" ht="15.75" customHeight="1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</row>
    <row r="928" ht="15.75" customHeight="1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</row>
    <row r="929" ht="15.75" customHeight="1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</row>
    <row r="930" ht="15.75" customHeight="1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</row>
    <row r="931" ht="15.75" customHeight="1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</row>
    <row r="932" ht="15.75" customHeight="1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</row>
    <row r="933" ht="15.75" customHeight="1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</row>
    <row r="934" ht="15.75" customHeight="1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</row>
    <row r="935" ht="15.75" customHeight="1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</row>
    <row r="936" ht="15.75" customHeight="1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</row>
    <row r="937" ht="15.75" customHeight="1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</row>
    <row r="938" ht="15.75" customHeight="1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</row>
    <row r="939" ht="15.75" customHeight="1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</row>
    <row r="940" ht="15.75" customHeight="1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</row>
    <row r="941" ht="15.75" customHeight="1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</row>
    <row r="942" ht="15.75" customHeight="1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</row>
    <row r="943" ht="15.75" customHeight="1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</row>
    <row r="944" ht="15.75" customHeight="1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</row>
    <row r="945" ht="15.75" customHeight="1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</row>
    <row r="946" ht="15.75" customHeight="1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</row>
    <row r="947" ht="15.75" customHeight="1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</row>
    <row r="948" ht="15.75" customHeight="1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</row>
    <row r="949" ht="15.75" customHeight="1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</row>
    <row r="950" ht="15.75" customHeight="1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</row>
    <row r="951" ht="15.75" customHeight="1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</row>
    <row r="952" ht="15.75" customHeight="1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</row>
    <row r="953" ht="15.75" customHeight="1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</row>
    <row r="954" ht="15.75" customHeight="1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</row>
    <row r="955" ht="15.75" customHeight="1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</row>
    <row r="956" ht="15.75" customHeight="1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</row>
    <row r="957" ht="15.75" customHeight="1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</row>
    <row r="958" ht="15.75" customHeight="1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</row>
    <row r="959" ht="15.75" customHeight="1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</row>
    <row r="960" ht="15.75" customHeight="1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</row>
    <row r="961" ht="15.75" customHeight="1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</row>
    <row r="962" ht="15.75" customHeight="1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</row>
    <row r="963" ht="15.75" customHeight="1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</row>
    <row r="964" ht="15.75" customHeight="1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</row>
    <row r="965" ht="15.75" customHeight="1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</row>
    <row r="966" ht="15.75" customHeight="1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</row>
    <row r="967" ht="15.75" customHeight="1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</row>
    <row r="968" ht="15.75" customHeight="1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</row>
    <row r="969" ht="15.75" customHeight="1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</row>
    <row r="970" ht="15.75" customHeight="1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</row>
    <row r="971" ht="15.75" customHeight="1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</row>
    <row r="972" ht="15.75" customHeight="1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</row>
    <row r="973" ht="15.75" customHeight="1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</row>
    <row r="974" ht="15.75" customHeight="1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</row>
    <row r="975" ht="15.75" customHeight="1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</row>
    <row r="976" ht="15.75" customHeight="1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</row>
    <row r="977" ht="15.75" customHeight="1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</row>
    <row r="978" ht="15.75" customHeight="1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</row>
    <row r="979" ht="15.75" customHeight="1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</row>
    <row r="980" ht="15.75" customHeight="1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</row>
    <row r="981" ht="15.75" customHeight="1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</row>
    <row r="982" ht="15.75" customHeight="1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</row>
    <row r="983" ht="15.75" customHeight="1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</row>
    <row r="984" ht="15.75" customHeight="1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</row>
    <row r="985" ht="15.75" customHeight="1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</row>
    <row r="986" ht="15.75" customHeight="1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</row>
    <row r="987" ht="15.75" customHeight="1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</row>
    <row r="988" ht="15.75" customHeight="1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</row>
    <row r="989" ht="15.75" customHeight="1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</row>
    <row r="990" ht="15.75" customHeight="1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</row>
    <row r="991" ht="15.75" customHeight="1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</row>
    <row r="992" ht="15.75" customHeight="1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</row>
    <row r="993" ht="15.75" customHeight="1">
      <c r="A993" s="59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</row>
    <row r="994" ht="15.75" customHeight="1">
      <c r="A994" s="59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</row>
    <row r="995" ht="15.75" customHeight="1">
      <c r="A995" s="59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</row>
    <row r="996" ht="15.75" customHeight="1">
      <c r="A996" s="59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</row>
    <row r="997" ht="15.75" customHeight="1">
      <c r="A997" s="59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</row>
    <row r="998" ht="15.75" customHeight="1">
      <c r="A998" s="59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</row>
    <row r="999" ht="15.75" customHeight="1">
      <c r="A999" s="59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</row>
    <row r="1000" ht="15.75" customHeight="1">
      <c r="A1000" s="59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