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U4cSEEFTWbAhBSIhFSyDScODNjfS5xQSM1vdZPfSeN0="/>
    </ext>
  </extLst>
</workbook>
</file>

<file path=xl/sharedStrings.xml><?xml version="1.0" encoding="utf-8"?>
<sst xmlns="http://schemas.openxmlformats.org/spreadsheetml/2006/main" count="61" uniqueCount="39">
  <si>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</si>
  <si>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</si>
  <si>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</si>
  <si>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</si>
  <si>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</si>
  <si>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</si>
  <si>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</si>
  <si>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</si>
  <si>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</si>
  <si>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</si>
  <si>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</si>
  <si>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</si>
  <si>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</si>
  <si>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Skip game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</si>
  <si>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</si>
  <si>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</si>
  <si>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</si>
  <si>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</si>
  <si>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</si>
  <si>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</si>
  <si>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</si>
  <si>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</si>
  <si>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</si>
  <si>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</si>
  <si>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</si>
  <si>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</si>
  <si>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game video call hiển thị</t>
  </si>
  <si>
    <t>waitForObject</t>
  </si>
  <si>
    <t>MicroGameAI,120</t>
  </si>
  <si>
    <t>TS2</t>
  </si>
  <si>
    <t>Click skip button</t>
  </si>
  <si>
    <t>click</t>
  </si>
  <si>
    <t>ButtonSkip,Button,onClick()</t>
  </si>
  <si>
    <t>TS3</t>
  </si>
  <si>
    <t>Đợi map xuất hiện</t>
  </si>
  <si>
    <t>Map(Clone),15</t>
  </si>
  <si>
    <t>Loop</t>
  </si>
  <si>
    <t>Level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</si>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</sst>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6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49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9" fontId="1" numFmtId="0" xfId="0" applyAlignment="1" applyFill="1" applyFont="1">
      <alignment vertical="bottom"/>
    </xf>
    <xf borderId="1" fillId="10" fontId="5" numFmtId="0" xfId="0" applyAlignment="1" applyBorder="1" applyFill="1" applyFont="1">
      <alignment shrinkToFit="0" wrapText="1"/>
    </xf>
    <xf borderId="1" fillId="10" fontId="5" numFmtId="49" xfId="0" applyAlignment="1" applyBorder="1" applyFont="1" applyNumberFormat="1">
      <alignment horizontal="left" shrinkToFit="0" wrapText="1"/>
    </xf>
    <xf borderId="1" fillId="10" fontId="5" numFmtId="49" xfId="0" applyAlignment="1" applyBorder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horizontal="left" shrinkToFit="0" wrapText="1"/>
    </xf>
    <xf borderId="0" fillId="0" fontId="5" numFmtId="49" xfId="0" applyAlignment="1" applyFont="1" applyNumberFormat="1">
      <alignment shrinkToFit="0" wrapText="1"/>
    </xf>
    <xf borderId="0" fillId="0" fontId="5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2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2" max="2" customWidth="true" width="30.5"/>
    <col min="3" max="3" customWidth="true" width="15.63"/>
    <col min="7" max="7" customWidth="true" width="58.25"/>
    <col min="8" max="8" customWidth="true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9" t="s">
        <v>13</v>
      </c>
      <c r="C2" s="8" t="s">
        <v>14</v>
      </c>
      <c r="D2" s="10" t="s">
        <v>8</v>
      </c>
      <c r="E2" s="10" t="s">
        <v>38</v>
      </c>
      <c r="F2" s="8"/>
      <c r="G2" s="11"/>
      <c r="H2" s="11"/>
      <c r="I2" s="12">
        <f>COUNTIF(D:D,"PASS")</f>
        <v>0</v>
      </c>
      <c r="J2" s="12">
        <f>COUNTIF(D:D,"FAIL")</f>
        <v>0</v>
      </c>
      <c r="K2" s="12">
        <f>COUNTIF(D:D,"SKIP")</f>
        <v>0</v>
      </c>
      <c r="L2" s="12">
        <f>SUM(I2:K2)</f>
        <v>0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conditionalFormatting sqref="C1:C2">
    <cfRule type="cellIs" dxfId="3" priority="4" operator="equal">
      <formula>"Y"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H2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4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39.5"/>
    <col min="6" max="6" customWidth="true" width="20.75"/>
    <col min="7" max="7" customWidth="true" width="10.63"/>
    <col min="8" max="8" customWidth="true" width="23.0"/>
    <col min="9" max="9" customWidth="true" width="49.88"/>
    <col min="10" max="10" customWidth="true" width="19.25"/>
    <col min="11" max="11" customWidth="true" width="28.38"/>
    <col min="13" max="13" customWidth="true" width="24.63"/>
    <col min="14" max="14" customWidth="true" width="20.38"/>
  </cols>
  <sheetData>
    <row r="1" ht="21.75" customHeight="1">
      <c r="A1" s="13" t="s">
        <v>0</v>
      </c>
      <c r="B1" s="13" t="s">
        <v>15</v>
      </c>
      <c r="C1" s="13" t="s">
        <v>1</v>
      </c>
      <c r="D1" s="14" t="s">
        <v>16</v>
      </c>
      <c r="E1" s="15" t="s">
        <v>17</v>
      </c>
      <c r="F1" s="13" t="s">
        <v>18</v>
      </c>
      <c r="G1" s="16" t="s">
        <v>19</v>
      </c>
      <c r="H1" s="13" t="s">
        <v>20</v>
      </c>
      <c r="I1" s="13" t="s">
        <v>21</v>
      </c>
      <c r="J1" s="14" t="s">
        <v>22</v>
      </c>
      <c r="K1" s="14" t="s">
        <v>6</v>
      </c>
      <c r="L1" s="13" t="s">
        <v>23</v>
      </c>
      <c r="M1" s="13" t="s">
        <v>4</v>
      </c>
      <c r="N1" s="13" t="s">
        <v>24</v>
      </c>
    </row>
    <row r="2" ht="23.25" customHeight="1">
      <c r="A2" s="17" t="str">
        <f>TestCase!A2</f>
        <v>TC1</v>
      </c>
      <c r="B2" s="17" t="s">
        <v>25</v>
      </c>
      <c r="C2" s="17" t="s">
        <v>26</v>
      </c>
      <c r="D2" s="17" t="s">
        <v>27</v>
      </c>
      <c r="E2" s="18" t="s">
        <v>28</v>
      </c>
      <c r="F2" s="19"/>
      <c r="G2" s="20" t="s">
        <v>14</v>
      </c>
      <c r="H2" s="19"/>
      <c r="I2" s="21"/>
      <c r="J2" s="19"/>
      <c r="K2" s="19"/>
      <c r="L2" s="19" t="s">
        <v>8</v>
      </c>
      <c r="M2" s="22" t="s">
        <v>38</v>
      </c>
      <c r="N2" s="19" t="s">
        <v>38</v>
      </c>
    </row>
    <row r="3" ht="23.25" customHeight="1">
      <c r="A3" s="17" t="str">
        <f>TestCase!A2</f>
        <v>TC1</v>
      </c>
      <c r="B3" s="17" t="s">
        <v>29</v>
      </c>
      <c r="C3" s="17" t="s">
        <v>30</v>
      </c>
      <c r="D3" s="17" t="s">
        <v>31</v>
      </c>
      <c r="E3" s="18" t="s">
        <v>32</v>
      </c>
      <c r="F3" s="19"/>
      <c r="G3" s="20" t="s">
        <v>14</v>
      </c>
      <c r="H3" s="19"/>
      <c r="I3" s="21"/>
      <c r="J3" s="19"/>
      <c r="K3" s="19"/>
      <c r="L3" s="19" t="s">
        <v>8</v>
      </c>
      <c r="M3" s="22" t="s">
        <v>38</v>
      </c>
      <c r="N3" s="19" t="s">
        <v>38</v>
      </c>
    </row>
    <row r="4" ht="23.25" customHeight="1">
      <c r="A4" s="17" t="s">
        <v>12</v>
      </c>
      <c r="B4" s="17" t="s">
        <v>33</v>
      </c>
      <c r="C4" s="17" t="s">
        <v>34</v>
      </c>
      <c r="D4" s="17" t="s">
        <v>27</v>
      </c>
      <c r="E4" s="18" t="s">
        <v>35</v>
      </c>
      <c r="F4" s="19"/>
      <c r="G4" s="20" t="s">
        <v>14</v>
      </c>
      <c r="H4" s="19"/>
      <c r="I4" s="21"/>
      <c r="J4" s="19"/>
      <c r="K4" s="19"/>
      <c r="L4" s="19" t="s">
        <v>8</v>
      </c>
      <c r="M4" s="22" t="s">
        <v>38</v>
      </c>
      <c r="N4" s="19" t="s">
        <v>38</v>
      </c>
    </row>
  </sheetData>
  <conditionalFormatting sqref="L1:L4 M1:N1">
    <cfRule type="cellIs" dxfId="0" priority="1" operator="equal">
      <formula>"PASS"</formula>
    </cfRule>
  </conditionalFormatting>
  <conditionalFormatting sqref="L1:L4 M1:N1">
    <cfRule type="cellIs" dxfId="4" priority="2" operator="equal">
      <formula>"FAIL"</formula>
    </cfRule>
  </conditionalFormatting>
  <conditionalFormatting sqref="L1:L4 M1:N1">
    <cfRule type="cellIs" dxfId="5" priority="3" operator="equal">
      <formula>"SKIP"</formula>
    </cfRule>
  </conditionalFormatting>
  <dataValidations>
    <dataValidation type="list" allowBlank="1" showErrorMessage="1" sqref="G2:G4">
      <formula1>"Y,N"</formula1>
    </dataValidation>
    <dataValidation type="list" allowBlank="1" showErrorMessage="1" sqref="D2:D4 H2:H4">
      <formula1>Keywords!$A$2:$A28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B1"/>
  <sheetViews>
    <sheetView workbookViewId="0"/>
  </sheetViews>
  <sheetFormatPr customHeight="1" defaultColWidth="12.63" defaultRowHeight="15.0"/>
  <cols>
    <col min="2" max="2" customWidth="true" width="26.75"/>
    <col min="4" max="4" customWidth="true" width="26.75"/>
  </cols>
  <sheetData>
    <row r="1">
      <c r="A1" s="23" t="s">
        <v>5</v>
      </c>
      <c r="B1" s="23" t="s">
        <v>36</v>
      </c>
      <c r="C1" s="23" t="s">
        <v>37</v>
      </c>
      <c r="D1" s="23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13.0"/>
    <col min="6" max="6" customWidth="true" width="73.13"/>
    <col min="7" max="7" customWidth="true" width="27.25"/>
  </cols>
  <sheetData>
    <row r="1" ht="15.75" customHeight="1">
      <c r="A1" s="24" t="str">
        <f>IFERROR(__xludf.DUMMYFUNCTION("IMPORTRANGE(""https://docs.google.com/spreadsheets/d/1LdgyhxYW9Lh1fGd5s0S1oxhFlAL2nJXQp7mHAPUsHfU/edit#gid=0"",""Sheet1!A:G"")"),"Keyword")</f>
        <v>Keyword</v>
      </c>
      <c r="B1" s="25" t="str">
        <f>IFERROR(__xludf.DUMMYFUNCTION("""COMPUTED_VALUE"""),"Param")</f>
        <v>Param</v>
      </c>
      <c r="C1" s="25" t="str">
        <f>IFERROR(__xludf.DUMMYFUNCTION("""COMPUTED_VALUE"""),"Return type")</f>
        <v>Return type</v>
      </c>
      <c r="D1" s="25" t="str">
        <f>IFERROR(__xludf.DUMMYFUNCTION("""COMPUTED_VALUE"""),"value[Ex]")</f>
        <v>value[Ex]</v>
      </c>
      <c r="E1" s="26" t="str">
        <f>IFERROR(__xludf.DUMMYFUNCTION("""COMPUTED_VALUE"""),"Return")</f>
        <v>Return</v>
      </c>
      <c r="F1" s="26" t="str">
        <f>IFERROR(__xludf.DUMMYFUNCTION("""COMPUTED_VALUE"""),"Note")</f>
        <v>Note</v>
      </c>
      <c r="G1" s="26" t="str">
        <f>IFERROR(__xludf.DUMMYFUNCTION("""COMPUTED_VALUE"""),"Type")</f>
        <v>Type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75" customHeight="1">
      <c r="A2" s="27" t="str">
        <f>IFERROR(__xludf.DUMMYFUNCTION("""COMPUTED_VALUE"""),"openApp")</f>
        <v>openApp</v>
      </c>
      <c r="B2" s="28"/>
      <c r="C2" s="28" t="str">
        <f>IFERROR(__xludf.DUMMYFUNCTION("""COMPUTED_VALUE"""),"void")</f>
        <v>void</v>
      </c>
      <c r="D2" s="28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75" customHeight="1">
      <c r="A3" s="27" t="str">
        <f>IFERROR(__xludf.DUMMYFUNCTION("""COMPUTED_VALUE"""),"waitingForCourseListDisplay")</f>
        <v>waitingForCourseListDisplay</v>
      </c>
      <c r="B3" s="28"/>
      <c r="C3" s="28" t="str">
        <f>IFERROR(__xludf.DUMMYFUNCTION("""COMPUTED_VALUE"""),"void")</f>
        <v>void</v>
      </c>
      <c r="D3" s="28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5.75" customHeight="1">
      <c r="A4" s="27" t="str">
        <f>IFERROR(__xludf.DUMMYFUNCTION("""COMPUTED_VALUE"""),"click")</f>
        <v>click</v>
      </c>
      <c r="B4" s="28" t="str">
        <f>IFERROR(__xludf.DUMMYFUNCTION("""COMPUTED_VALUE"""),"element,component,property[,index]")</f>
        <v>element,component,property[,index]</v>
      </c>
      <c r="C4" s="28" t="str">
        <f>IFERROR(__xludf.DUMMYFUNCTION("""COMPUTED_VALUE"""),"void")</f>
        <v>void</v>
      </c>
      <c r="D4" s="28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5.75" customHeight="1">
      <c r="A5" s="27" t="str">
        <f>IFERROR(__xludf.DUMMYFUNCTION("""COMPUTED_VALUE"""),"clickLocatorByVarFile")</f>
        <v>clickLocatorByVarFile</v>
      </c>
      <c r="B5" s="28" t="str">
        <f>IFERROR(__xludf.DUMMYFUNCTION("""COMPUTED_VALUE"""),"generate,element,component,property,key")</f>
        <v>generate,element,component,property,key</v>
      </c>
      <c r="C5" s="28" t="str">
        <f>IFERROR(__xludf.DUMMYFUNCTION("""COMPUTED_VALUE"""),"void")</f>
        <v>void</v>
      </c>
      <c r="D5" s="28"/>
      <c r="E5" s="27"/>
      <c r="F5" s="2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5.75" customHeight="1">
      <c r="A6" s="27" t="str">
        <f>IFERROR(__xludf.DUMMYFUNCTION("""COMPUTED_VALUE"""),"pressLocatorByVarFile")</f>
        <v>pressLocatorByVarFile</v>
      </c>
      <c r="B6" s="28" t="str">
        <f>IFERROR(__xludf.DUMMYFUNCTION("""COMPUTED_VALUE"""),"element,component,property,key")</f>
        <v>element,component,property,key</v>
      </c>
      <c r="C6" s="28" t="str">
        <f>IFERROR(__xludf.DUMMYFUNCTION("""COMPUTED_VALUE"""),"void")</f>
        <v>void</v>
      </c>
      <c r="D6" s="28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75" customHeight="1">
      <c r="A7" s="27" t="str">
        <f>IFERROR(__xludf.DUMMYFUNCTION("""COMPUTED_VALUE"""),"clickWhichObjectEnable")</f>
        <v>clickWhichObjectEnable</v>
      </c>
      <c r="B7" s="28" t="str">
        <f>IFERROR(__xludf.DUMMYFUNCTION("""COMPUTED_VALUE"""),"element[,index],component,property")</f>
        <v>element[,index],component,property</v>
      </c>
      <c r="C7" s="28" t="str">
        <f>IFERROR(__xludf.DUMMYFUNCTION("""COMPUTED_VALUE"""),"void")</f>
        <v>void</v>
      </c>
      <c r="D7" s="28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7" t="str">
        <f>IFERROR(__xludf.DUMMYFUNCTION("""COMPUTED_VALUE"""),"getCurrentScene")</f>
        <v>getCurrentScene</v>
      </c>
      <c r="B8" s="28" t="str">
        <f>IFERROR(__xludf.DUMMYFUNCTION("""COMPUTED_VALUE"""),"element")</f>
        <v>element</v>
      </c>
      <c r="C8" s="28" t="str">
        <f>IFERROR(__xludf.DUMMYFUNCTION("""COMPUTED_VALUE"""),"String")</f>
        <v>String</v>
      </c>
      <c r="D8" s="28"/>
      <c r="E8" s="27"/>
      <c r="F8" s="29" t="str">
        <f>IFERROR(__xludf.DUMMYFUNCTION("""COMPUTED_VALUE"""),"element not present")</f>
        <v>element not present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27" t="str">
        <f>IFERROR(__xludf.DUMMYFUNCTION("""COMPUTED_VALUE"""),"elementDisplay")</f>
        <v>elementDisplay</v>
      </c>
      <c r="B9" s="28" t="str">
        <f>IFERROR(__xludf.DUMMYFUNCTION("""COMPUTED_VALUE"""),"element[,index]")</f>
        <v>element[,index]</v>
      </c>
      <c r="C9" s="28" t="str">
        <f>IFERROR(__xludf.DUMMYFUNCTION("""COMPUTED_VALUE"""),"String")</f>
        <v>String</v>
      </c>
      <c r="D9" s="28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75" customHeight="1">
      <c r="A10" s="27" t="str">
        <f>IFERROR(__xludf.DUMMYFUNCTION("""COMPUTED_VALUE"""),"clickDownAndUp")</f>
        <v>clickDownAndUp</v>
      </c>
      <c r="B10" s="28" t="str">
        <f>IFERROR(__xludf.DUMMYFUNCTION("""COMPUTED_VALUE"""),"element[,index]")</f>
        <v>element[,index]</v>
      </c>
      <c r="C10" s="28" t="str">
        <f>IFERROR(__xludf.DUMMYFUNCTION("""COMPUTED_VALUE"""),"void")</f>
        <v>void</v>
      </c>
      <c r="D10" s="28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27" t="str">
        <f>IFERROR(__xludf.DUMMYFUNCTION("""COMPUTED_VALUE"""),"swipeToLeft")</f>
        <v>swipeToLeft</v>
      </c>
      <c r="B11" s="28" t="str">
        <f>IFERROR(__xludf.DUMMYFUNCTION("""COMPUTED_VALUE"""),"number")</f>
        <v>number</v>
      </c>
      <c r="C11" s="28" t="str">
        <f>IFERROR(__xludf.DUMMYFUNCTION("""COMPUTED_VALUE"""),"void")</f>
        <v>void</v>
      </c>
      <c r="D11" s="28"/>
      <c r="E11" s="27"/>
      <c r="F11" s="29" t="str">
        <f>IFERROR(__xludf.DUMMYFUNCTION("""COMPUTED_VALUE"""),"Scroll sang trái")</f>
        <v>Scroll sang trái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27" t="str">
        <f>IFERROR(__xludf.DUMMYFUNCTION("""COMPUTED_VALUE"""),"swipeToLeft")</f>
        <v>swipeToLeft</v>
      </c>
      <c r="B12" s="28" t="str">
        <f>IFERROR(__xludf.DUMMYFUNCTION("""COMPUTED_VALUE"""),"x1,x2,y")</f>
        <v>x1,x2,y</v>
      </c>
      <c r="C12" s="28" t="str">
        <f>IFERROR(__xludf.DUMMYFUNCTION("""COMPUTED_VALUE"""),"void")</f>
        <v>void</v>
      </c>
      <c r="D12" s="30"/>
      <c r="E12" s="27"/>
      <c r="F12" s="29" t="str">
        <f>IFERROR(__xludf.DUMMYFUNCTION("""COMPUTED_VALUE"""),"Scroll sang trái, tọa độ là số nguyên")</f>
        <v>Scroll sang trái, tọa độ là số nguyên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75" customHeight="1">
      <c r="A13" s="27" t="str">
        <f>IFERROR(__xludf.DUMMYFUNCTION("""COMPUTED_VALUE"""),"swipe")</f>
        <v>swipe</v>
      </c>
      <c r="B13" s="28" t="str">
        <f>IFERROR(__xludf.DUMMYFUNCTION("""COMPUTED_VALUE"""),"x1,x2,y")</f>
        <v>x1,x2,y</v>
      </c>
      <c r="C13" s="28" t="str">
        <f>IFERROR(__xludf.DUMMYFUNCTION("""COMPUTED_VALUE"""),"void")</f>
        <v>void</v>
      </c>
      <c r="D13" s="28"/>
      <c r="E13" s="27"/>
      <c r="F13" s="29" t="str">
        <f>IFERROR(__xludf.DUMMYFUNCTION("""COMPUTED_VALUE"""),"- scroll ngang
- Tọa độ là int
- x1 (start) tới x2 (end)")</f>
        <v>- scroll ngang
- Tọa độ là int
- x1 (start) tới x2 (end)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5.75" customHeight="1">
      <c r="A14" s="27" t="str">
        <f>IFERROR(__xludf.DUMMYFUNCTION("""COMPUTED_VALUE"""),"waitForObject")</f>
        <v>waitForObject</v>
      </c>
      <c r="B14" s="28" t="str">
        <f>IFERROR(__xludf.DUMMYFUNCTION("""COMPUTED_VALUE"""),"element[,timeout(s)]")</f>
        <v>element[,timeout(s)]</v>
      </c>
      <c r="C14" s="28" t="str">
        <f>IFERROR(__xludf.DUMMYFUNCTION("""COMPUTED_VALUE"""),"void")</f>
        <v>void</v>
      </c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75" customHeight="1">
      <c r="A15" s="27" t="str">
        <f>IFERROR(__xludf.DUMMYFUNCTION("""COMPUTED_VALUE"""),"waitForObject")</f>
        <v>waitForObject</v>
      </c>
      <c r="B15" s="28" t="str">
        <f>IFERROR(__xludf.DUMMYFUNCTION("""COMPUTED_VALUE"""),"strSpli,second, element")</f>
        <v>strSpli,second, element</v>
      </c>
      <c r="C15" s="28" t="str">
        <f>IFERROR(__xludf.DUMMYFUNCTION("""COMPUTED_VALUE"""),"void")</f>
        <v>void</v>
      </c>
      <c r="D15" s="28"/>
      <c r="E15" s="27"/>
      <c r="F15" s="29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27" t="str">
        <f>IFERROR(__xludf.DUMMYFUNCTION("""COMPUTED_VALUE"""),"waitForObjectNoReturn")</f>
        <v>waitForObjectNoReturn</v>
      </c>
      <c r="B16" s="28" t="str">
        <f>IFERROR(__xludf.DUMMYFUNCTION("""COMPUTED_VALUE"""),"element,timeout(s)")</f>
        <v>element,timeout(s)</v>
      </c>
      <c r="C16" s="28" t="str">
        <f>IFERROR(__xludf.DUMMYFUNCTION("""COMPUTED_VALUE"""),"void")</f>
        <v>void</v>
      </c>
      <c r="D16" s="30"/>
      <c r="E16" s="27"/>
      <c r="F16" s="2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5.75" customHeight="1">
      <c r="A17" s="27" t="str">
        <f>IFERROR(__xludf.DUMMYFUNCTION("""COMPUTED_VALUE"""),"waitForObjectContain")</f>
        <v>waitForObjectContain</v>
      </c>
      <c r="B17" s="28" t="str">
        <f>IFERROR(__xludf.DUMMYFUNCTION("""COMPUTED_VALUE"""),"element,component,property,content")</f>
        <v>element,component,property,content</v>
      </c>
      <c r="C17" s="28" t="str">
        <f>IFERROR(__xludf.DUMMYFUNCTION("""COMPUTED_VALUE"""),"void")</f>
        <v>void</v>
      </c>
      <c r="D17" s="30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27" t="str">
        <f>IFERROR(__xludf.DUMMYFUNCTION("""COMPUTED_VALUE"""),"waitForObjectContain")</f>
        <v>waitForObjectContain</v>
      </c>
      <c r="B18" s="28" t="str">
        <f>IFERROR(__xludf.DUMMYFUNCTION("""COMPUTED_VALUE"""),"element,key,content")</f>
        <v>element,key,content</v>
      </c>
      <c r="C18" s="28" t="str">
        <f>IFERROR(__xludf.DUMMYFUNCTION("""COMPUTED_VALUE"""),"void")</f>
        <v>void</v>
      </c>
      <c r="D18" s="30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27"/>
      <c r="B19" s="28" t="str">
        <f>IFERROR(__xludf.DUMMYFUNCTION("""COMPUTED_VALUE"""),"locator,key,strAdd,second,content")</f>
        <v>locator,key,strAdd,second,content</v>
      </c>
      <c r="C19" s="28"/>
      <c r="D19" s="30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27" t="str">
        <f>IFERROR(__xludf.DUMMYFUNCTION("""COMPUTED_VALUE"""),"waitForObjectInScreen")</f>
        <v>waitForObjectInScreen</v>
      </c>
      <c r="B20" s="28" t="str">
        <f>IFERROR(__xludf.DUMMYFUNCTION("""COMPUTED_VALUE"""),"element[,timeout(s)]")</f>
        <v>element[,timeout(s)]</v>
      </c>
      <c r="C20" s="28" t="str">
        <f>IFERROR(__xludf.DUMMYFUNCTION("""COMPUTED_VALUE"""),"void")</f>
        <v>void</v>
      </c>
      <c r="D20" s="30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 t="str">
        <f>IFERROR(__xludf.DUMMYFUNCTION("""COMPUTED_VALUE"""),"simulateClick")</f>
        <v>simulateClick</v>
      </c>
      <c r="B21" s="28" t="str">
        <f>IFERROR(__xludf.DUMMYFUNCTION("""COMPUTED_VALUE"""),"element,property[,index]")</f>
        <v>element,property[,index]</v>
      </c>
      <c r="C21" s="28" t="str">
        <f>IFERROR(__xludf.DUMMYFUNCTION("""COMPUTED_VALUE"""),"void")</f>
        <v>void</v>
      </c>
      <c r="D21" s="30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 t="str">
        <f>IFERROR(__xludf.DUMMYFUNCTION("""COMPUTED_VALUE"""),"press")</f>
        <v>press</v>
      </c>
      <c r="B22" s="28" t="str">
        <f>IFERROR(__xludf.DUMMYFUNCTION("""COMPUTED_VALUE"""),"element[,index]")</f>
        <v>element[,index]</v>
      </c>
      <c r="C22" s="28" t="str">
        <f>IFERROR(__xludf.DUMMYFUNCTION("""COMPUTED_VALUE"""),"void")</f>
        <v>void</v>
      </c>
      <c r="D22" s="30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 t="str">
        <f>IFERROR(__xludf.DUMMYFUNCTION("""COMPUTED_VALUE"""),"pressWithTag")</f>
        <v>pressWithTag</v>
      </c>
      <c r="B23" s="29" t="str">
        <f>IFERROR(__xludf.DUMMYFUNCTION("""COMPUTED_VALUE"""),"tagNew,tagOld")</f>
        <v>tagNew,tagOld</v>
      </c>
      <c r="C23" s="29" t="str">
        <f>IFERROR(__xludf.DUMMYFUNCTION("""COMPUTED_VALUE"""),"void")</f>
        <v>void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 t="str">
        <f>IFERROR(__xludf.DUMMYFUNCTION("""COMPUTED_VALUE"""),"swipeToRight")</f>
        <v>swipeToRight</v>
      </c>
      <c r="B24" s="27" t="str">
        <f>IFERROR(__xludf.DUMMYFUNCTION("""COMPUTED_VALUE"""),"number")</f>
        <v>number</v>
      </c>
      <c r="C24" s="27" t="str">
        <f>IFERROR(__xludf.DUMMYFUNCTION("""COMPUTED_VALUE"""),"void")</f>
        <v>void</v>
      </c>
      <c r="D24" s="27"/>
      <c r="E24" s="27"/>
      <c r="F24" s="27" t="str">
        <f>IFERROR(__xludf.DUMMYFUNCTION("""COMPUTED_VALUE"""),"Scroll sang phải")</f>
        <v>Scroll sang phải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 t="str">
        <f>IFERROR(__xludf.DUMMYFUNCTION("""COMPUTED_VALUE"""),"swipeToRight")</f>
        <v>swipeToRight</v>
      </c>
      <c r="B25" s="27" t="str">
        <f>IFERROR(__xludf.DUMMYFUNCTION("""COMPUTED_VALUE"""),"x1,x2,y")</f>
        <v>x1,x2,y</v>
      </c>
      <c r="C25" s="27" t="str">
        <f>IFERROR(__xludf.DUMMYFUNCTION("""COMPUTED_VALUE"""),"void")</f>
        <v>void</v>
      </c>
      <c r="D25" s="27"/>
      <c r="E25" s="27"/>
      <c r="F25" s="27" t="str">
        <f>IFERROR(__xludf.DUMMYFUNCTION("""COMPUTED_VALUE"""),"Scroll sang phải")</f>
        <v>Scroll sang phải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 t="str">
        <f>IFERROR(__xludf.DUMMYFUNCTION("""COMPUTED_VALUE"""),"getPropertyValue")</f>
        <v>getPropertyValue</v>
      </c>
      <c r="B26" s="27" t="str">
        <f>IFERROR(__xludf.DUMMYFUNCTION("""COMPUTED_VALUE"""),"element,component,property")</f>
        <v>element,component,property</v>
      </c>
      <c r="C26" s="27" t="str">
        <f>IFERROR(__xludf.DUMMYFUNCTION("""COMPUTED_VALUE"""),"String")</f>
        <v>String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 t="str">
        <f>IFERROR(__xludf.DUMMYFUNCTION("""COMPUTED_VALUE"""),"getImageName")</f>
        <v>getImageName</v>
      </c>
      <c r="B27" s="27" t="str">
        <f>IFERROR(__xludf.DUMMYFUNCTION("""COMPUTED_VALUE"""),"element[,component]")</f>
        <v>element[,component]</v>
      </c>
      <c r="C27" s="27" t="str">
        <f>IFERROR(__xludf.DUMMYFUNCTION("""COMPUTED_VALUE"""),"String")</f>
        <v>String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 t="str">
        <f>IFERROR(__xludf.DUMMYFUNCTION("""COMPUTED_VALUE"""),"getImageNameVariable")</f>
        <v>getImageNameVariable</v>
      </c>
      <c r="B28" s="27" t="str">
        <f>IFERROR(__xludf.DUMMYFUNCTION("""COMPUTED_VALUE"""),"generate,element[,component],key")</f>
        <v>generate,element[,component],key</v>
      </c>
      <c r="C28" s="27" t="str">
        <f>IFERROR(__xludf.DUMMYFUNCTION("""COMPUTED_VALUE"""),"String")</f>
        <v>String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 t="str">
        <f>IFERROR(__xludf.DUMMYFUNCTION("""COMPUTED_VALUE"""),"getImageColor")</f>
        <v>getImageColor</v>
      </c>
      <c r="B29" s="27" t="str">
        <f>IFERROR(__xludf.DUMMYFUNCTION("""COMPUTED_VALUE"""),"element")</f>
        <v>element</v>
      </c>
      <c r="C29" s="27" t="str">
        <f>IFERROR(__xludf.DUMMYFUNCTION("""COMPUTED_VALUE"""),"String")</f>
        <v>String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 t="str">
        <f>IFERROR(__xludf.DUMMYFUNCTION("""COMPUTED_VALUE"""),"getPropertyValues")</f>
        <v>getPropertyValues</v>
      </c>
      <c r="B30" s="27" t="str">
        <f>IFERROR(__xludf.DUMMYFUNCTION("""COMPUTED_VALUE"""),"element,component,property,second")</f>
        <v>element,component,property,second</v>
      </c>
      <c r="C30" s="27" t="str">
        <f>IFERROR(__xludf.DUMMYFUNCTION("""COMPUTED_VALUE"""),"String")</f>
        <v>String</v>
      </c>
      <c r="D30" s="27"/>
      <c r="E30" s="27"/>
      <c r="F30" s="27" t="str">
        <f>IFERROR(__xludf.DUMMYFUNCTION("""COMPUTED_VALUE"""),"param number là số lượng value cần check")</f>
        <v>param number là số lượng value cần check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 t="str">
        <f>IFERROR(__xludf.DUMMYFUNCTION("""COMPUTED_VALUE"""),"getText")</f>
        <v>getText</v>
      </c>
      <c r="B31" s="27" t="str">
        <f>IFERROR(__xludf.DUMMYFUNCTION("""COMPUTED_VALUE"""),"element,component")</f>
        <v>element,component</v>
      </c>
      <c r="C31" s="27" t="str">
        <f>IFERROR(__xludf.DUMMYFUNCTION("""COMPUTED_VALUE"""),"String")</f>
        <v>String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 t="str">
        <f>IFERROR(__xludf.DUMMYFUNCTION("""COMPUTED_VALUE"""),"getTexts")</f>
        <v>getTexts</v>
      </c>
      <c r="B32" s="27" t="str">
        <f>IFERROR(__xludf.DUMMYFUNCTION("""COMPUTED_VALUE"""),"element,component,expect")</f>
        <v>element,component,expect</v>
      </c>
      <c r="C32" s="27" t="str">
        <f>IFERROR(__xludf.DUMMYFUNCTION("""COMPUTED_VALUE"""),"String")</f>
        <v>String</v>
      </c>
      <c r="D32" s="27"/>
      <c r="E32" s="27"/>
      <c r="F32" s="2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 t="str">
        <f>IFERROR(__xludf.DUMMYFUNCTION("""COMPUTED_VALUE"""),"getTextsByTime")</f>
        <v>getTextsByTime</v>
      </c>
      <c r="B33" s="27" t="str">
        <f>IFERROR(__xludf.DUMMYFUNCTION("""COMPUTED_VALUE"""),"element,component,second,expect")</f>
        <v>element,component,second,expect</v>
      </c>
      <c r="C33" s="27" t="str">
        <f>IFERROR(__xludf.DUMMYFUNCTION("""COMPUTED_VALUE"""),"String")</f>
        <v>String</v>
      </c>
      <c r="D33" s="27"/>
      <c r="E33" s="27"/>
      <c r="F33" s="27" t="str">
        <f>IFERROR(__xludf.DUMMYFUNCTION("""COMPUTED_VALUE"""),"Stop khi actual contain expect or time = second")</f>
        <v>Stop khi actual contain expect or time = second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 t="str">
        <f>IFERROR(__xludf.DUMMYFUNCTION("""COMPUTED_VALUE"""),"getTextsByLocator")</f>
        <v>getTextsByLocator</v>
      </c>
      <c r="B34" s="27" t="str">
        <f>IFERROR(__xludf.DUMMYFUNCTION("""COMPUTED_VALUE"""),"element1,component1,element2,expect")</f>
        <v>element1,component1,element2,expect</v>
      </c>
      <c r="C34" s="27" t="str">
        <f>IFERROR(__xludf.DUMMYFUNCTION("""COMPUTED_VALUE"""),"String")</f>
        <v>String</v>
      </c>
      <c r="D34" s="27"/>
      <c r="E34" s="27"/>
      <c r="F34" s="29" t="str">
        <f>IFERROR(__xludf.DUMMYFUNCTION("""COMPUTED_VALUE"""),"Stop khi actual contain expect or element 2 display")</f>
        <v>Stop khi actual contain expect or element 2 display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 t="str">
        <f>IFERROR(__xludf.DUMMYFUNCTION("""COMPUTED_VALUE"""),"getTextNoColor")</f>
        <v>getTextNoColor</v>
      </c>
      <c r="B35" s="27" t="str">
        <f>IFERROR(__xludf.DUMMYFUNCTION("""COMPUTED_VALUE"""),"element,component,...string split")</f>
        <v>element,component,...string split</v>
      </c>
      <c r="C35" s="27" t="str">
        <f>IFERROR(__xludf.DUMMYFUNCTION("""COMPUTED_VALUE"""),"String")</f>
        <v>String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 t="str">
        <f>IFERROR(__xludf.DUMMYFUNCTION("""COMPUTED_VALUE"""),"getTextLocatorChild")</f>
        <v>getTextLocatorChild</v>
      </c>
      <c r="B36" s="27" t="str">
        <f>IFERROR(__xludf.DUMMYFUNCTION("""COMPUTED_VALUE"""),"element,component,key,...string split")</f>
        <v>element,component,key,...string split</v>
      </c>
      <c r="C36" s="27" t="str">
        <f>IFERROR(__xludf.DUMMYFUNCTION("""COMPUTED_VALUE"""),"String")</f>
        <v>String</v>
      </c>
      <c r="D36" s="27"/>
      <c r="E36" s="27"/>
      <c r="F36" s="2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 t="str">
        <f>IFERROR(__xludf.DUMMYFUNCTION("""COMPUTED_VALUE"""),"waitForObject")</f>
        <v>waitForObject</v>
      </c>
      <c r="B37" s="27" t="str">
        <f>IFERROR(__xludf.DUMMYFUNCTION("""COMPUTED_VALUE"""),"element, second")</f>
        <v>element, second</v>
      </c>
      <c r="C37" s="27" t="str">
        <f>IFERROR(__xludf.DUMMYFUNCTION("""COMPUTED_VALUE"""),"void")</f>
        <v>void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 t="str">
        <f>IFERROR(__xludf.DUMMYFUNCTION("""COMPUTED_VALUE"""),"swipeToDown")</f>
        <v>swipeToDown</v>
      </c>
      <c r="B38" s="27" t="str">
        <f>IFERROR(__xludf.DUMMYFUNCTION("""COMPUTED_VALUE"""),"number")</f>
        <v>number</v>
      </c>
      <c r="C38" s="27" t="str">
        <f>IFERROR(__xludf.DUMMYFUNCTION("""COMPUTED_VALUE"""),"void")</f>
        <v>void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 t="str">
        <f>IFERROR(__xludf.DUMMYFUNCTION("""COMPUTED_VALUE"""),"getElements")</f>
        <v>getElements</v>
      </c>
      <c r="B39" s="27" t="str">
        <f>IFERROR(__xludf.DUMMYFUNCTION("""COMPUTED_VALUE"""),"element")</f>
        <v>element</v>
      </c>
      <c r="C39" s="27" t="str">
        <f>IFERROR(__xludf.DUMMYFUNCTION("""COMPUTED_VALUE"""),"String")</f>
        <v>String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 t="str">
        <f>IFERROR(__xludf.DUMMYFUNCTION("""COMPUTED_VALUE"""),"sleep")</f>
        <v>sleep</v>
      </c>
      <c r="B40" s="27" t="str">
        <f>IFERROR(__xludf.DUMMYFUNCTION("""COMPUTED_VALUE"""),"second")</f>
        <v>second</v>
      </c>
      <c r="C40" s="27" t="str">
        <f>IFERROR(__xludf.DUMMYFUNCTION("""COMPUTED_VALUE"""),"void")</f>
        <v>void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 t="str">
        <f>IFERROR(__xludf.DUMMYFUNCTION("""COMPUTED_VALUE"""),"getSpineState")</f>
        <v>getSpineState</v>
      </c>
      <c r="B41" s="27" t="str">
        <f>IFERROR(__xludf.DUMMYFUNCTION("""COMPUTED_VALUE"""),"element")</f>
        <v>element</v>
      </c>
      <c r="C41" s="27" t="str">
        <f>IFERROR(__xludf.DUMMYFUNCTION("""COMPUTED_VALUE"""),"String")</f>
        <v>String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 t="str">
        <f>IFERROR(__xludf.DUMMYFUNCTION("""COMPUTED_VALUE"""),"getSpineStates")</f>
        <v>getSpineStates</v>
      </c>
      <c r="B42" s="27" t="str">
        <f>IFERROR(__xludf.DUMMYFUNCTION("""COMPUTED_VALUE"""),"element,second,count")</f>
        <v>element,second,count</v>
      </c>
      <c r="C42" s="27" t="str">
        <f>IFERROR(__xludf.DUMMYFUNCTION("""COMPUTED_VALUE"""),"String")</f>
        <v>String</v>
      </c>
      <c r="D42" s="27"/>
      <c r="E42" s="27" t="str">
        <f>IFERROR(__xludf.DUMMYFUNCTION("""COMPUTED_VALUE"""),"state1,state2")</f>
        <v>state1,state2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 t="str">
        <f>IFERROR(__xludf.DUMMYFUNCTION("""COMPUTED_VALUE"""),"getAudioSource")</f>
        <v>getAudioSource</v>
      </c>
      <c r="B43" s="27" t="str">
        <f>IFERROR(__xludf.DUMMYFUNCTION("""COMPUTED_VALUE"""),"element")</f>
        <v>element</v>
      </c>
      <c r="C43" s="27" t="str">
        <f>IFERROR(__xludf.DUMMYFUNCTION("""COMPUTED_VALUE"""),"String")</f>
        <v>String</v>
      </c>
      <c r="D43" s="27"/>
      <c r="E43" s="27"/>
      <c r="F43" s="27" t="str">
        <f>IFERROR(__xludf.DUMMYFUNCTION("""COMPUTED_VALUE"""),"lấy param khi thuộc SoundManager (MusicSource, FxSource, FxOneShotSourse)")</f>
        <v>lấy param khi thuộc SoundManager (MusicSource, FxSource, FxOneShotSourse)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 t="str">
        <f>IFERROR(__xludf.DUMMYFUNCTION("""COMPUTED_VALUE"""),"getPointScreen")</f>
        <v>getPointScreen</v>
      </c>
      <c r="B44" s="27" t="str">
        <f>IFERROR(__xludf.DUMMYFUNCTION("""COMPUTED_VALUE"""),"element,""x/y""")</f>
        <v>element,"x/y"</v>
      </c>
      <c r="C44" s="27" t="str">
        <f>IFERROR(__xludf.DUMMYFUNCTION("""COMPUTED_VALUE"""),"String")</f>
        <v>String</v>
      </c>
      <c r="D44" s="27"/>
      <c r="E44" s="27"/>
      <c r="F44" s="27" t="str">
        <f>IFERROR(__xludf.DUMMYFUNCTION("""COMPUTED_VALUE"""),"get coordinates of element of X or Y")</f>
        <v>get coordinates of element of X or Y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 t="str">
        <f>IFERROR(__xludf.DUMMYFUNCTION("""COMPUTED_VALUE"""),"getSizeScreen")</f>
        <v>getSizeScreen</v>
      </c>
      <c r="B45" s="27" t="str">
        <f>IFERROR(__xludf.DUMMYFUNCTION("""COMPUTED_VALUE"""),"""w/h""")</f>
        <v>"w/h"</v>
      </c>
      <c r="C45" s="27" t="str">
        <f>IFERROR(__xludf.DUMMYFUNCTION("""COMPUTED_VALUE"""),"String")</f>
        <v>String</v>
      </c>
      <c r="D45" s="27"/>
      <c r="E45" s="27"/>
      <c r="F45" s="27" t="str">
        <f>IFERROR(__xludf.DUMMYFUNCTION("""COMPUTED_VALUE"""),"get size of device of  with (w) or height (h)")</f>
        <v>get size of device of  with (w) or height (h)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 t="str">
        <f>IFERROR(__xludf.DUMMYFUNCTION("""COMPUTED_VALUE"""),"isBoolean")</f>
        <v>isBoolean</v>
      </c>
      <c r="B46" s="27" t="str">
        <f>IFERROR(__xludf.DUMMYFUNCTION("""COMPUTED_VALUE"""),"value1, vaule 2, operator")</f>
        <v>value1, vaule 2, operator</v>
      </c>
      <c r="C46" s="27" t="str">
        <f>IFERROR(__xludf.DUMMYFUNCTION("""COMPUTED_VALUE"""),"String")</f>
        <v>String</v>
      </c>
      <c r="D46" s="27"/>
      <c r="E46" s="27"/>
      <c r="F46" s="27" t="str">
        <f>IFERROR(__xludf.DUMMYFUNCTION("""COMPUTED_VALUE"""),"Hiện tại:[&lt;],[&gt;]")</f>
        <v>Hiện tại:[&lt;],[&gt;]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 t="str">
        <f>IFERROR(__xludf.DUMMYFUNCTION("""COMPUTED_VALUE"""),"isPointInScreen")</f>
        <v>isPointInScreen</v>
      </c>
      <c r="B47" s="27" t="str">
        <f>IFERROR(__xludf.DUMMYFUNCTION("""COMPUTED_VALUE"""),"element")</f>
        <v>element</v>
      </c>
      <c r="C47" s="27" t="str">
        <f>IFERROR(__xludf.DUMMYFUNCTION("""COMPUTED_VALUE"""),"String")</f>
        <v>String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 t="str">
        <f>IFERROR(__xludf.DUMMYFUNCTION("""COMPUTED_VALUE"""),"isMoveLeft")</f>
        <v>isMoveLeft</v>
      </c>
      <c r="B48" s="27" t="str">
        <f>IFERROR(__xludf.DUMMYFUNCTION("""COMPUTED_VALUE"""),"element[,second]")</f>
        <v>element[,second]</v>
      </c>
      <c r="C48" s="27" t="str">
        <f>IFERROR(__xludf.DUMMYFUNCTION("""COMPUTED_VALUE"""),"String")</f>
        <v>String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 t="str">
        <f>IFERROR(__xludf.DUMMYFUNCTION("""COMPUTED_VALUE"""),"isMoveDown")</f>
        <v>isMoveDown</v>
      </c>
      <c r="B49" s="27" t="str">
        <f>IFERROR(__xludf.DUMMYFUNCTION("""COMPUTED_VALUE"""),"element,second")</f>
        <v>element,second</v>
      </c>
      <c r="C49" s="27" t="str">
        <f>IFERROR(__xludf.DUMMYFUNCTION("""COMPUTED_VALUE"""),"String")</f>
        <v>String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 t="str">
        <f>IFERROR(__xludf.DUMMYFUNCTION("""COMPUTED_VALUE"""),"isLocationCompare")</f>
        <v>isLocationCompare</v>
      </c>
      <c r="B50" s="27" t="str">
        <f>IFERROR(__xludf.DUMMYFUNCTION("""COMPUTED_VALUE"""),"element1,element2,coordinate")</f>
        <v>element1,element2,coordinate</v>
      </c>
      <c r="C50" s="27" t="str">
        <f>IFERROR(__xludf.DUMMYFUNCTION("""COMPUTED_VALUE"""),"String")</f>
        <v>String</v>
      </c>
      <c r="D50" s="27"/>
      <c r="E50" s="27"/>
      <c r="F50" s="27" t="str">
        <f>IFERROR(__xludf.DUMMYFUNCTION("""COMPUTED_VALUE"""),"coordinate = x/y")</f>
        <v>coordinate = x/y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 t="str">
        <f>IFERROR(__xludf.DUMMYFUNCTION("""COMPUTED_VALUE"""),"move")</f>
        <v>move</v>
      </c>
      <c r="B51" s="27" t="str">
        <f>IFERROR(__xludf.DUMMYFUNCTION("""COMPUTED_VALUE"""),"element1,element2")</f>
        <v>element1,element2</v>
      </c>
      <c r="C51" s="27" t="str">
        <f>IFERROR(__xludf.DUMMYFUNCTION("""COMPUTED_VALUE"""),"void")</f>
        <v>void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 t="str">
        <f>IFERROR(__xludf.DUMMYFUNCTION("""COMPUTED_VALUE"""),"elementNotDisplay")</f>
        <v>elementNotDisplay</v>
      </c>
      <c r="B52" s="27" t="str">
        <f>IFERROR(__xludf.DUMMYFUNCTION("""COMPUTED_VALUE"""),"element")</f>
        <v>element</v>
      </c>
      <c r="C52" s="27" t="str">
        <f>IFERROR(__xludf.DUMMYFUNCTION("""COMPUTED_VALUE"""),"String")</f>
        <v>String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 t="str">
        <f>IFERROR(__xludf.DUMMYFUNCTION("""COMPUTED_VALUE"""),"waitForObjectNotPresent")</f>
        <v>waitForObjectNotPresent</v>
      </c>
      <c r="B53" s="27" t="str">
        <f>IFERROR(__xludf.DUMMYFUNCTION("""COMPUTED_VALUE"""),"element")</f>
        <v>element</v>
      </c>
      <c r="C53" s="27" t="str">
        <f>IFERROR(__xludf.DUMMYFUNCTION("""COMPUTED_VALUE"""),"String")</f>
        <v>String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 t="str">
        <f>IFERROR(__xludf.DUMMYFUNCTION("""COMPUTED_VALUE"""),"waitForObjectNotPresent")</f>
        <v>waitForObjectNotPresent</v>
      </c>
      <c r="B54" s="27" t="str">
        <f>IFERROR(__xludf.DUMMYFUNCTION("""COMPUTED_VALUE"""),"element,second")</f>
        <v>element,second</v>
      </c>
      <c r="C54" s="27" t="str">
        <f>IFERROR(__xludf.DUMMYFUNCTION("""COMPUTED_VALUE"""),"String")</f>
        <v>String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 t="str">
        <f>IFERROR(__xludf.DUMMYFUNCTION("""COMPUTED_VALUE"""),"moveByCoordinates")</f>
        <v>moveByCoordinates</v>
      </c>
      <c r="B55" s="27" t="str">
        <f>IFERROR(__xludf.DUMMYFUNCTION("""COMPUTED_VALUE"""),"element,number")</f>
        <v>element,number</v>
      </c>
      <c r="C55" s="27" t="str">
        <f>IFERROR(__xludf.DUMMYFUNCTION("""COMPUTED_VALUE"""),"void")</f>
        <v>void</v>
      </c>
      <c r="D55" s="27"/>
      <c r="E55" s="27"/>
      <c r="F55" s="27" t="str">
        <f>IFERROR(__xludf.DUMMYFUNCTION("""COMPUTED_VALUE"""),"number là dịch chuyển khoảng bn (thường để 1)")</f>
        <v>number là dịch chuyển khoảng bn (thường để 1)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 t="str">
        <f>IFERROR(__xludf.DUMMYFUNCTION("""COMPUTED_VALUE"""),"waitForObjectNotInScreen")</f>
        <v>waitForObjectNotInScreen</v>
      </c>
      <c r="B56" s="27" t="str">
        <f>IFERROR(__xludf.DUMMYFUNCTION("""COMPUTED_VALUE"""),"element,second,size,coordinate")</f>
        <v>element,second,size,coordinate</v>
      </c>
      <c r="C56" s="27" t="str">
        <f>IFERROR(__xludf.DUMMYFUNCTION("""COMPUTED_VALUE"""),"void")</f>
        <v>void</v>
      </c>
      <c r="D56" s="27" t="str">
        <f>IFERROR(__xludf.DUMMYFUNCTION("""COMPUTED_VALUE"""),"size: w/h
coordinate = x/y")</f>
        <v>size: w/h
coordinate = x/y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 t="str">
        <f>IFERROR(__xludf.DUMMYFUNCTION("""COMPUTED_VALUE"""),"waitForObjectContainNotAble")</f>
        <v>waitForObjectContainNotAble</v>
      </c>
      <c r="B57" s="27" t="str">
        <f>IFERROR(__xludf.DUMMYFUNCTION("""COMPUTED_VALUE"""),"element,component,property,content")</f>
        <v>element,component,property,content</v>
      </c>
      <c r="C57" s="27" t="str">
        <f>IFERROR(__xludf.DUMMYFUNCTION("""COMPUTED_VALUE"""),"void")</f>
        <v>void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 t="str">
        <f>IFERROR(__xludf.DUMMYFUNCTION("""COMPUTED_VALUE"""),"isRotation")</f>
        <v>isRotation</v>
      </c>
      <c r="B58" s="27" t="str">
        <f>IFERROR(__xludf.DUMMYFUNCTION("""COMPUTED_VALUE"""),"element,coordinate")</f>
        <v>element,coordinate</v>
      </c>
      <c r="C58" s="27" t="str">
        <f>IFERROR(__xludf.DUMMYFUNCTION("""COMPUTED_VALUE"""),"String")</f>
        <v>String</v>
      </c>
      <c r="D58" s="27" t="str">
        <f>IFERROR(__xludf.DUMMYFUNCTION("""COMPUTED_VALUE"""),"coordinate = x/y/z/w")</f>
        <v>coordinate = x/y/z/w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 t="str">
        <f>IFERROR(__xludf.DUMMYFUNCTION("""COMPUTED_VALUE"""),"getListAudioSource")</f>
        <v>getListAudioSource</v>
      </c>
      <c r="B59" s="27" t="str">
        <f>IFERROR(__xludf.DUMMYFUNCTION("""COMPUTED_VALUE"""),"element,count")</f>
        <v>element,count</v>
      </c>
      <c r="C59" s="27" t="str">
        <f>IFERROR(__xludf.DUMMYFUNCTION("""COMPUTED_VALUE"""),"String")</f>
        <v>String</v>
      </c>
      <c r="D59" s="27"/>
      <c r="E59" s="27"/>
      <c r="F59" s="27" t="str">
        <f>IFERROR(__xludf.DUMMYFUNCTION("""COMPUTED_VALUE"""),"1 element phát bao nhiêu audio trong khoảng 25 giay")</f>
        <v>1 element phát bao nhiêu audio trong khoảng 25 giay</v>
      </c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 t="str">
        <f>IFERROR(__xludf.DUMMYFUNCTION("""COMPUTED_VALUE"""),"getListAudioSource")</f>
        <v>getListAudioSource</v>
      </c>
      <c r="B60" s="27" t="str">
        <f>IFERROR(__xludf.DUMMYFUNCTION("""COMPUTED_VALUE"""),"element,count,expects")</f>
        <v>element,count,expects</v>
      </c>
      <c r="C60" s="27" t="str">
        <f>IFERROR(__xludf.DUMMYFUNCTION("""COMPUTED_VALUE"""),"String")</f>
        <v>String</v>
      </c>
      <c r="D60" s="27" t="str">
        <f>IFERROR(__xludf.DUMMYFUNCTION("""COMPUTED_VALUE"""),"expects = [value1;value2;..]")</f>
        <v>expects = [value1;value2;..]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 t="str">
        <f>IFERROR(__xludf.DUMMYFUNCTION("""COMPUTED_VALUE"""),"getImageNameAndColor")</f>
        <v>getImageNameAndColor</v>
      </c>
      <c r="B61" s="27" t="str">
        <f>IFERROR(__xludf.DUMMYFUNCTION("""COMPUTED_VALUE"""),"element")</f>
        <v>element</v>
      </c>
      <c r="C61" s="27" t="str">
        <f>IFERROR(__xludf.DUMMYFUNCTION("""COMPUTED_VALUE"""),"String")</f>
        <v>String</v>
      </c>
      <c r="D61" s="27"/>
      <c r="E61" s="27" t="str">
        <f>IFERROR(__xludf.DUMMYFUNCTION("""COMPUTED_VALUE"""),"image + "",""+ color")</f>
        <v>image + ","+ color</v>
      </c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 t="str">
        <f>IFERROR(__xludf.DUMMYFUNCTION("""COMPUTED_VALUE"""),"getTextContain")</f>
        <v>getTextContain</v>
      </c>
      <c r="B62" s="27" t="str">
        <f>IFERROR(__xludf.DUMMYFUNCTION("""COMPUTED_VALUE"""),"element,component,containt")</f>
        <v>element,component,containt</v>
      </c>
      <c r="C62" s="27" t="str">
        <f>IFERROR(__xludf.DUMMYFUNCTION("""COMPUTED_VALUE"""),"String")</f>
        <v>String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 t="str">
        <f>IFERROR(__xludf.DUMMYFUNCTION("""COMPUTED_VALUE"""),"isScale")</f>
        <v>isScale</v>
      </c>
      <c r="B63" s="27" t="str">
        <f>IFERROR(__xludf.DUMMYFUNCTION("""COMPUTED_VALUE"""),"element,second,expect")</f>
        <v>element,second,expect</v>
      </c>
      <c r="C63" s="27" t="str">
        <f>IFERROR(__xludf.DUMMYFUNCTION("""COMPUTED_VALUE"""),"String")</f>
        <v>String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 t="str">
        <f>IFERROR(__xludf.DUMMYFUNCTION("""COMPUTED_VALUE"""),"isScale")</f>
        <v>isScale</v>
      </c>
      <c r="B64" s="27" t="str">
        <f>IFERROR(__xludf.DUMMYFUNCTION("""COMPUTED_VALUE"""),"element,component,property,second,expect")</f>
        <v>element,component,property,second,expect</v>
      </c>
      <c r="C64" s="27" t="str">
        <f>IFERROR(__xludf.DUMMYFUNCTION("""COMPUTED_VALUE"""),"String")</f>
        <v>String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 t="str">
        <f>IFERROR(__xludf.DUMMYFUNCTION("""COMPUTED_VALUE"""),"swipeRightToLeftEx")</f>
        <v>swipeRightToLeftEx</v>
      </c>
      <c r="B65" s="27" t="str">
        <f>IFERROR(__xludf.DUMMYFUNCTION("""COMPUTED_VALUE"""),"number")</f>
        <v>number</v>
      </c>
      <c r="C65" s="27" t="str">
        <f>IFERROR(__xludf.DUMMYFUNCTION("""COMPUTED_VALUE"""),"void")</f>
        <v>void</v>
      </c>
      <c r="D65" s="27" t="str">
        <f>IFERROR(__xludf.DUMMYFUNCTION("""COMPUTED_VALUE"""),"bài bao nhiêu")</f>
        <v>bài bao nhiêu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 t="str">
        <f>IFERROR(__xludf.DUMMYFUNCTION("""COMPUTED_VALUE"""),"getVideoName")</f>
        <v>getVideoName</v>
      </c>
      <c r="B66" s="27" t="str">
        <f>IFERROR(__xludf.DUMMYFUNCTION("""COMPUTED_VALUE"""),"element[,strSplit,indexSplit]")</f>
        <v>element[,strSplit,indexSplit]</v>
      </c>
      <c r="C66" s="27" t="str">
        <f>IFERROR(__xludf.DUMMYFUNCTION("""COMPUTED_VALUE"""),"String")</f>
        <v>String</v>
      </c>
      <c r="D66" s="27"/>
      <c r="E66" s="27"/>
      <c r="F66" s="2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 t="str">
        <f>IFERROR(__xludf.DUMMYFUNCTION("""COMPUTED_VALUE"""),"getVideoUrl")</f>
        <v>getVideoUrl</v>
      </c>
      <c r="B67" s="27" t="str">
        <f>IFERROR(__xludf.DUMMYFUNCTION("""COMPUTED_VALUE"""),"element[,strSplit,indexSplit]")</f>
        <v>element[,strSplit,indexSplit]</v>
      </c>
      <c r="C67" s="27" t="str">
        <f>IFERROR(__xludf.DUMMYFUNCTION("""COMPUTED_VALUE"""),"String")</f>
        <v>String</v>
      </c>
      <c r="D67" s="27"/>
      <c r="E67" s="27"/>
      <c r="F67" s="2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 t="str">
        <f>IFERROR(__xludf.DUMMYFUNCTION("""COMPUTED_VALUE"""),"getVideoUrl")</f>
        <v>getVideoUrl</v>
      </c>
      <c r="B68" s="27" t="str">
        <f>IFERROR(__xludf.DUMMYFUNCTION("""COMPUTED_VALUE"""),"element,component,key,expected")</f>
        <v>element,component,key,expected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 t="str">
        <f>IFERROR(__xludf.DUMMYFUNCTION("""COMPUTED_VALUE"""),"sendKey")</f>
        <v>sendKey</v>
      </c>
      <c r="B69" s="27" t="str">
        <f>IFERROR(__xludf.DUMMYFUNCTION("""COMPUTED_VALUE"""),"element,component[,property],expect")</f>
        <v>element,component[,property],expect</v>
      </c>
      <c r="C69" s="27" t="str">
        <f>IFERROR(__xludf.DUMMYFUNCTION("""COMPUTED_VALUE"""),"void")</f>
        <v>void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 t="str">
        <f>IFERROR(__xludf.DUMMYFUNCTION("""COMPUTED_VALUE"""),"getResultByKey")</f>
        <v>getResultByKey</v>
      </c>
      <c r="B70" s="27" t="str">
        <f>IFERROR(__xludf.DUMMYFUNCTION("""COMPUTED_VALUE"""),"element,component,key")</f>
        <v>element,component,key</v>
      </c>
      <c r="C70" s="27" t="str">
        <f>IFERROR(__xludf.DUMMYFUNCTION("""COMPUTED_VALUE"""),"String")</f>
        <v>String</v>
      </c>
      <c r="D70" s="27" t="str">
        <f>IFERROR(__xludf.DUMMYFUNCTION("""COMPUTED_VALUE"""),"key = //$.Page[0].Id")</f>
        <v>key = //$.Page[0].Id</v>
      </c>
      <c r="E70" s="27"/>
      <c r="F70" s="27" t="str">
        <f>IFERROR(__xludf.DUMMYFUNCTION("""COMPUTED_VALUE"""),"return value by key in json array object")</f>
        <v>return value by key in json array object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 t="str">
        <f>IFERROR(__xludf.DUMMYFUNCTION("""COMPUTED_VALUE"""),"returnPath")</f>
        <v>returnPath</v>
      </c>
      <c r="B71" s="27" t="str">
        <f>IFERROR(__xludf.DUMMYFUNCTION("""COMPUTED_VALUE"""),"element,component,key,expect")</f>
        <v>element,component,key,expect</v>
      </c>
      <c r="C71" s="27" t="str">
        <f>IFERROR(__xludf.DUMMYFUNCTION("""COMPUTED_VALUE"""),"void")</f>
        <v>void</v>
      </c>
      <c r="D71" s="27"/>
      <c r="E71" s="27"/>
      <c r="F71" s="2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 t="str">
        <f>IFERROR(__xludf.DUMMYFUNCTION("""COMPUTED_VALUE"""),"returnPathFullName")</f>
        <v>returnPathFullName</v>
      </c>
      <c r="B72" s="27" t="str">
        <f>IFERROR(__xludf.DUMMYFUNCTION("""COMPUTED_VALUE"""),"element")</f>
        <v>element</v>
      </c>
      <c r="C72" s="27" t="str">
        <f>IFERROR(__xludf.DUMMYFUNCTION("""COMPUTED_VALUE"""),"void")</f>
        <v>void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 t="str">
        <f>IFERROR(__xludf.DUMMYFUNCTION("""COMPUTED_VALUE"""),"returnPathFullPath")</f>
        <v>returnPathFullPath</v>
      </c>
      <c r="B73" s="27" t="str">
        <f>IFERROR(__xludf.DUMMYFUNCTION("""COMPUTED_VALUE"""),"element")</f>
        <v>element</v>
      </c>
      <c r="C73" s="27" t="str">
        <f>IFERROR(__xludf.DUMMYFUNCTION("""COMPUTED_VALUE"""),"void")</f>
        <v>void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 t="str">
        <f>IFERROR(__xludf.DUMMYFUNCTION("""COMPUTED_VALUE"""),"returnPathContain")</f>
        <v>returnPathContain</v>
      </c>
      <c r="B74" s="27" t="str">
        <f>IFERROR(__xludf.DUMMYFUNCTION("""COMPUTED_VALUE"""),"element,component,key,expect")</f>
        <v>element,component,key,expect</v>
      </c>
      <c r="C74" s="27" t="str">
        <f>IFERROR(__xludf.DUMMYFUNCTION("""COMPUTED_VALUE"""),"void")</f>
        <v>void</v>
      </c>
      <c r="D74" s="27"/>
      <c r="E74" s="27"/>
      <c r="F74" s="2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 t="str">
        <f>IFERROR(__xludf.DUMMYFUNCTION("""COMPUTED_VALUE"""),"returnIndex")</f>
        <v>returnIndex</v>
      </c>
      <c r="B75" s="27" t="str">
        <f>IFERROR(__xludf.DUMMYFUNCTION("""COMPUTED_VALUE"""),"element,component,key,expect")</f>
        <v>element,component,key,expect</v>
      </c>
      <c r="C75" s="27" t="str">
        <f>IFERROR(__xludf.DUMMYFUNCTION("""COMPUTED_VALUE"""),"void")</f>
        <v>void</v>
      </c>
      <c r="D75" s="27"/>
      <c r="E75" s="27"/>
      <c r="F75" s="27" t="str">
        <f>IFERROR(__xludf.DUMMYFUNCTION("""COMPUTED_VALUE"""),"""index"" in variable file")</f>
        <v>"index" in variable file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 t="str">
        <f>IFERROR(__xludf.DUMMYFUNCTION("""COMPUTED_VALUE"""),"getSentenceByText")</f>
        <v>getSentenceByText</v>
      </c>
      <c r="B76" s="27" t="str">
        <f>IFERROR(__xludf.DUMMYFUNCTION("""COMPUTED_VALUE"""),"element,component[,split string]")</f>
        <v>element,component[,split string]</v>
      </c>
      <c r="C76" s="27" t="str">
        <f>IFERROR(__xludf.DUMMYFUNCTION("""COMPUTED_VALUE"""),"String")</f>
        <v>String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 t="str">
        <f>IFERROR(__xludf.DUMMYFUNCTION("""COMPUTED_VALUE"""),"setTagGameObject")</f>
        <v>setTagGameObject</v>
      </c>
      <c r="B77" s="27" t="str">
        <f>IFERROR(__xludf.DUMMYFUNCTION("""COMPUTED_VALUE"""),"element,tagName")</f>
        <v>element,tagName</v>
      </c>
      <c r="C77" s="27" t="str">
        <f>IFERROR(__xludf.DUMMYFUNCTION("""COMPUTED_VALUE"""),"void")</f>
        <v>void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 t="str">
        <f>IFERROR(__xludf.DUMMYFUNCTION("""COMPUTED_VALUE"""),"drag")</f>
        <v>drag</v>
      </c>
      <c r="B78" s="27" t="str">
        <f>IFERROR(__xludf.DUMMYFUNCTION("""COMPUTED_VALUE"""),"element1,element2")</f>
        <v>element1,element2</v>
      </c>
      <c r="C78" s="27" t="str">
        <f>IFERROR(__xludf.DUMMYFUNCTION("""COMPUTED_VALUE"""),"void")</f>
        <v>void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 t="str">
        <f>IFERROR(__xludf.DUMMYFUNCTION("""COMPUTED_VALUE"""),"returnChooseTopic")</f>
        <v>returnChooseTopic</v>
      </c>
      <c r="B79" s="27" t="str">
        <f>IFERROR(__xludf.DUMMYFUNCTION("""COMPUTED_VALUE"""),"from,to,exception,part")</f>
        <v>from,to,exception,part</v>
      </c>
      <c r="C79" s="27" t="str">
        <f>IFERROR(__xludf.DUMMYFUNCTION("""COMPUTED_VALUE"""),"void")</f>
        <v>void</v>
      </c>
      <c r="D79" s="27"/>
      <c r="E79" s="27"/>
      <c r="F79" s="27"/>
      <c r="G79" s="27" t="str">
        <f>IFERROR(__xludf.DUMMYFUNCTION("""COMPUTED_VALUE"""),"KeyWordCustomForAISpeak")</f>
        <v>KeyWordCustomForAISpeak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 t="str">
        <f>IFERROR(__xludf.DUMMYFUNCTION("""COMPUTED_VALUE"""),"returnChooseTopic")</f>
        <v>returnChooseTopic</v>
      </c>
      <c r="B80" s="27" t="str">
        <f>IFERROR(__xludf.DUMMYFUNCTION("""COMPUTED_VALUE"""),"part")</f>
        <v>part</v>
      </c>
      <c r="C80" s="27" t="str">
        <f>IFERROR(__xludf.DUMMYFUNCTION("""COMPUTED_VALUE"""),"void")</f>
        <v>void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 t="str">
        <f>IFERROR(__xludf.DUMMYFUNCTION("""COMPUTED_VALUE"""),"deFindModeRunTestCase")</f>
        <v>deFindModeRunTestCase</v>
      </c>
      <c r="B81" s="27" t="str">
        <f>IFERROR(__xludf.DUMMYFUNCTION("""COMPUTED_VALUE"""),"key,sheetName,from,to")</f>
        <v>key,sheetName,from,to</v>
      </c>
      <c r="C81" s="27" t="str">
        <f>IFERROR(__xludf.DUMMYFUNCTION("""COMPUTED_VALUE"""),"void")</f>
        <v>void</v>
      </c>
      <c r="D81" s="27"/>
      <c r="E81" s="27"/>
      <c r="F81" s="27"/>
      <c r="G81" s="27" t="str">
        <f>IFERROR(__xludf.DUMMYFUNCTION("""COMPUTED_VALUE"""),"KeyWordCustomForAISpeak")</f>
        <v>KeyWordCustomForAISpeak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 t="str">
        <f>IFERROR(__xludf.DUMMYFUNCTION("""COMPUTED_VALUE"""),"returnModeTC")</f>
        <v>returnModeTC</v>
      </c>
      <c r="B82" s="27" t="str">
        <f>IFERROR(__xludf.DUMMYFUNCTION("""COMPUTED_VALUE"""),"sheetName,to,expected,contain")</f>
        <v>sheetName,to,expected,contain</v>
      </c>
      <c r="C82" s="27" t="str">
        <f>IFERROR(__xludf.DUMMYFUNCTION("""COMPUTED_VALUE"""),"void")</f>
        <v>void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 t="str">
        <f>IFERROR(__xludf.DUMMYFUNCTION("""COMPUTED_VALUE"""),"ignoreScript")</f>
        <v>ignoreScript</v>
      </c>
      <c r="B83" s="27" t="str">
        <f>IFERROR(__xludf.DUMMYFUNCTION("""COMPUTED_VALUE"""),"number,to,sheetName,text")</f>
        <v>number,to,sheetName,text</v>
      </c>
      <c r="C83" s="27" t="str">
        <f>IFERROR(__xludf.DUMMYFUNCTION("""COMPUTED_VALUE"""),"void")</f>
        <v>void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 t="str">
        <f>IFERROR(__xludf.DUMMYFUNCTION("""COMPUTED_VALUE"""),"setRunModeTC")</f>
        <v>setRunModeTC</v>
      </c>
      <c r="B84" s="27" t="str">
        <f>IFERROR(__xludf.DUMMYFUNCTION("""COMPUTED_VALUE"""),"from,to,exception")</f>
        <v>from,to,exception</v>
      </c>
      <c r="C84" s="27" t="str">
        <f>IFERROR(__xludf.DUMMYFUNCTION("""COMPUTED_VALUE"""),"void")</f>
        <v>void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 t="str">
        <f>IFERROR(__xludf.DUMMYFUNCTION("""COMPUTED_VALUE"""),"setIndexVariableFile")</f>
        <v>setIndexVariableFile</v>
      </c>
      <c r="B85" s="27" t="str">
        <f>IFERROR(__xludf.DUMMYFUNCTION("""COMPUTED_VALUE"""),"index")</f>
        <v>index</v>
      </c>
      <c r="C85" s="27" t="str">
        <f>IFERROR(__xludf.DUMMYFUNCTION("""COMPUTED_VALUE"""),"void")</f>
        <v>void</v>
      </c>
      <c r="D85" s="27"/>
      <c r="E85" s="27"/>
      <c r="F85" s="27" t="str">
        <f>IFERROR(__xludf.DUMMYFUNCTION("""COMPUTED_VALUE"""),"set value for ""index"" in variable field")</f>
        <v>set value for "index" in variable field</v>
      </c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 t="str">
        <f>IFERROR(__xludf.DUMMYFUNCTION("""COMPUTED_VALUE"""),"addIndexVariableFile")</f>
        <v>addIndexVariableFile</v>
      </c>
      <c r="B86" s="27" t="str">
        <f>IFERROR(__xludf.DUMMYFUNCTION("""COMPUTED_VALUE"""),"add")</f>
        <v>add</v>
      </c>
      <c r="C86" s="27" t="str">
        <f>IFERROR(__xludf.DUMMYFUNCTION("""COMPUTED_VALUE"""),"void")</f>
        <v>void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 t="str">
        <f>IFERROR(__xludf.DUMMYFUNCTION("""COMPUTED_VALUE"""),"changeModeTC")</f>
        <v>changeModeTC</v>
      </c>
      <c r="B87" s="27" t="str">
        <f>IFERROR(__xludf.DUMMYFUNCTION("""COMPUTED_VALUE"""),"keyWord,locator,component,tcRow,expected")</f>
        <v>keyWord,locator,component,tcRow,expected</v>
      </c>
      <c r="C87" s="27" t="str">
        <f>IFERROR(__xludf.DUMMYFUNCTION("""COMPUTED_VALUE"""),"void")</f>
        <v>void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 t="str">
        <f>IFERROR(__xludf.DUMMYFUNCTION("""COMPUTED_VALUE"""),"changeModeTC")</f>
        <v>changeModeTC</v>
      </c>
      <c r="B88" s="27" t="str">
        <f>IFERROR(__xludf.DUMMYFUNCTION("""COMPUTED_VALUE"""),"variableKey,runYes,runNo,expect")</f>
        <v>variableKey,runYes,runNo,expect</v>
      </c>
      <c r="C88" s="27" t="str">
        <f>IFERROR(__xludf.DUMMYFUNCTION("""COMPUTED_VALUE"""),"void")</f>
        <v>void</v>
      </c>
      <c r="D88" s="27"/>
      <c r="E88" s="27"/>
      <c r="F88" s="27" t="str">
        <f>IFERROR(__xludf.DUMMYFUNCTION("""COMPUTED_VALUE"""),"runYes: row tc modeyes")</f>
        <v>runYes: row tc modeyes</v>
      </c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 t="str">
        <f>IFERROR(__xludf.DUMMYFUNCTION("""COMPUTED_VALUE"""),"changeModeTCSetTrue")</f>
        <v>changeModeTCSetTrue</v>
      </c>
      <c r="B89" s="27" t="str">
        <f>IFERROR(__xludf.DUMMYFUNCTION("""COMPUTED_VALUE"""),"(String actual,String tcRow,String expect)")</f>
        <v>(String actual,String tcRow,String expect)</v>
      </c>
      <c r="C89" s="27" t="str">
        <f>IFERROR(__xludf.DUMMYFUNCTION("""COMPUTED_VALUE"""),"void")</f>
        <v>void</v>
      </c>
      <c r="D89" s="27"/>
      <c r="E89" s="27"/>
      <c r="F89" s="27" t="str">
        <f>IFERROR(__xludf.DUMMYFUNCTION("""COMPUTED_VALUE"""),"actual check equal expect if true tcRow set mode run YES")</f>
        <v>actual check equal expect if true tcRow set mode run YES</v>
      </c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 t="str">
        <f>IFERROR(__xludf.DUMMYFUNCTION("""COMPUTED_VALUE"""),"changeModeTCSetFail")</f>
        <v>changeModeTCSetFail</v>
      </c>
      <c r="B90" s="27" t="str">
        <f>IFERROR(__xludf.DUMMYFUNCTION("""COMPUTED_VALUE"""),"(String actual,String tcRow,String expect)")</f>
        <v>(String actual,String tcRow,String expect)</v>
      </c>
      <c r="C90" s="27" t="str">
        <f>IFERROR(__xludf.DUMMYFUNCTION("""COMPUTED_VALUE"""),"void")</f>
        <v>void</v>
      </c>
      <c r="D90" s="27"/>
      <c r="E90" s="27"/>
      <c r="F90" s="27" t="str">
        <f>IFERROR(__xludf.DUMMYFUNCTION("""COMPUTED_VALUE"""),"actual check equal expect if true tcRow set mode run NO")</f>
        <v>actual check equal expect if true tcRow set mode run NO</v>
      </c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 t="str">
        <f>IFERROR(__xludf.DUMMYFUNCTION("""COMPUTED_VALUE"""),"isElementDisplay")</f>
        <v>isElementDisplay</v>
      </c>
      <c r="B91" s="27" t="str">
        <f>IFERROR(__xludf.DUMMYFUNCTION("""COMPUTED_VALUE"""),"element[,strSplit]")</f>
        <v>element[,strSplit]</v>
      </c>
      <c r="C91" s="27" t="str">
        <f>IFERROR(__xludf.DUMMYFUNCTION("""COMPUTED_VALUE"""),"void")</f>
        <v>void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 t="str">
        <f>IFERROR(__xludf.DUMMYFUNCTION("""COMPUTED_VALUE"""),"addTagForObject")</f>
        <v>addTagForObject</v>
      </c>
      <c r="B92" s="27" t="str">
        <f>IFERROR(__xludf.DUMMYFUNCTION("""COMPUTED_VALUE"""),"element,newTag")</f>
        <v>element,newTag</v>
      </c>
      <c r="C92" s="27" t="str">
        <f>IFERROR(__xludf.DUMMYFUNCTION("""COMPUTED_VALUE"""),"void")</f>
        <v>void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 t="str">
        <f>IFERROR(__xludf.DUMMYFUNCTION("""COMPUTED_VALUE"""),"pause")</f>
        <v>pause</v>
      </c>
      <c r="B93" s="27"/>
      <c r="C93" s="27" t="str">
        <f>IFERROR(__xludf.DUMMYFUNCTION("""COMPUTED_VALUE"""),"void")</f>
        <v>void</v>
      </c>
      <c r="D93" s="27"/>
      <c r="E93" s="27"/>
      <c r="F93" s="27" t="str">
        <f>IFERROR(__xludf.DUMMYFUNCTION("""COMPUTED_VALUE"""),"pause program")</f>
        <v>pause program</v>
      </c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 t="str">
        <f>IFERROR(__xludf.DUMMYFUNCTION("""COMPUTED_VALUE"""),"resume")</f>
        <v>resume</v>
      </c>
      <c r="B94" s="27"/>
      <c r="C94" s="27" t="str">
        <f>IFERROR(__xludf.DUMMYFUNCTION("""COMPUTED_VALUE"""),"void")</f>
        <v>void</v>
      </c>
      <c r="D94" s="27"/>
      <c r="E94" s="27"/>
      <c r="F94" s="27" t="str">
        <f>IFERROR(__xludf.DUMMYFUNCTION("""COMPUTED_VALUE"""),"unpause program")</f>
        <v>unpause program</v>
      </c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 t="str">
        <f>IFERROR(__xludf.DUMMYFUNCTION("""COMPUTED_VALUE"""),"getAudiosSource")</f>
        <v>getAudiosSource</v>
      </c>
      <c r="B95" s="27" t="str">
        <f>IFERROR(__xludf.DUMMYFUNCTION("""COMPUTED_VALUE"""),"element,expect")</f>
        <v>element,expect</v>
      </c>
      <c r="C95" s="27" t="str">
        <f>IFERROR(__xludf.DUMMYFUNCTION("""COMPUTED_VALUE"""),"String")</f>
        <v>String</v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 t="str">
        <f>IFERROR(__xludf.DUMMYFUNCTION("""COMPUTED_VALUE"""),"getAudiosSourceByTime")</f>
        <v>getAudiosSourceByTime</v>
      </c>
      <c r="B96" s="27" t="str">
        <f>IFERROR(__xludf.DUMMYFUNCTION("""COMPUTED_VALUE"""),"element,second,expect")</f>
        <v>element,second,expect</v>
      </c>
      <c r="C96" s="27" t="str">
        <f>IFERROR(__xludf.DUMMYFUNCTION("""COMPUTED_VALUE"""),"String")</f>
        <v>String</v>
      </c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 t="str">
        <f>IFERROR(__xludf.DUMMYFUNCTION("""COMPUTED_VALUE"""),"getAudiosSourceByLocator")</f>
        <v>getAudiosSourceByLocator</v>
      </c>
      <c r="B97" s="27" t="str">
        <f>IFERROR(__xludf.DUMMYFUNCTION("""COMPUTED_VALUE"""),"element1,element2,expect")</f>
        <v>element1,element2,expect</v>
      </c>
      <c r="C97" s="27" t="str">
        <f>IFERROR(__xludf.DUMMYFUNCTION("""COMPUTED_VALUE"""),"String")</f>
        <v>String</v>
      </c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 t="str">
        <f>IFERROR(__xludf.DUMMYFUNCTION("""COMPUTED_VALUE"""),"deFindAnswerDienThe")</f>
        <v>deFindAnswerDienThe</v>
      </c>
      <c r="B98" s="27" t="str">
        <f>IFERROR(__xludf.DUMMYFUNCTION("""COMPUTED_VALUE"""),"locator(ảnh),component,property[,strReplace,strAdd],locator1(text),expect")</f>
        <v>locator(ảnh),component,property[,strReplace,strAdd],locator1(text),expect</v>
      </c>
      <c r="C98" s="27" t="str">
        <f>IFERROR(__xludf.DUMMYFUNCTION("""COMPUTED_VALUE"""),"void")</f>
        <v>void</v>
      </c>
      <c r="D98" s="27"/>
      <c r="E98" s="27"/>
      <c r="F98" s="27" t="str">
        <f>IFERROR(__xludf.DUMMYFUNCTION("""COMPUTED_VALUE"""),"return value locator1 in $.path in variable file")</f>
        <v>return value locator1 in $.path in variable file</v>
      </c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 t="str">
        <f>IFERROR(__xludf.DUMMYFUNCTION("""COMPUTED_VALUE"""),"getElementDisplayInScene")</f>
        <v>getElementDisplayInScene</v>
      </c>
      <c r="B99" s="27" t="str">
        <f>IFERROR(__xludf.DUMMYFUNCTION("""COMPUTED_VALUE"""),"strAdd,expect")</f>
        <v>strAdd,expect</v>
      </c>
      <c r="C99" s="27" t="str">
        <f>IFERROR(__xludf.DUMMYFUNCTION("""COMPUTED_VALUE"""),"void")</f>
        <v>void</v>
      </c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 t="str">
        <f>IFERROR(__xludf.DUMMYFUNCTION("""COMPUTED_VALUE"""),"isElementsDisplay")</f>
        <v>isElementsDisplay</v>
      </c>
      <c r="B100" s="27" t="str">
        <f>IFERROR(__xludf.DUMMYFUNCTION("""COMPUTED_VALUE"""),"strSplit,locator")</f>
        <v>strSplit,locator</v>
      </c>
      <c r="C100" s="27" t="str">
        <f>IFERROR(__xludf.DUMMYFUNCTION("""COMPUTED_VALUE"""),"String")</f>
        <v>String</v>
      </c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 t="str">
        <f>IFERROR(__xludf.DUMMYFUNCTION("""COMPUTED_VALUE"""),"swipeMap")</f>
        <v>swipeMap</v>
      </c>
      <c r="B101" s="27" t="str">
        <f>IFERROR(__xludf.DUMMYFUNCTION("""COMPUTED_VALUE"""),"locator,component,property,key,expect")</f>
        <v>locator,component,property,key,expect</v>
      </c>
      <c r="C101" s="27" t="str">
        <f>IFERROR(__xludf.DUMMYFUNCTION("""COMPUTED_VALUE"""),"void")</f>
        <v>void</v>
      </c>
      <c r="D101" s="27"/>
      <c r="E101" s="27"/>
      <c r="F101" s="27" t="str">
        <f>IFERROR(__xludf.DUMMYFUNCTION("""COMPUTED_VALUE"""),"key file data to get list leson")</f>
        <v>key file data to get list leson</v>
      </c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