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<sst xmlns="http://schemas.openxmlformats.org/spreadsheetml/2006/main" count="304" uniqueCount="122">
  <si>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</si>
  <si>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</si>
  <si>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</si>
  <si>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</si>
  <si>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</si>
  <si>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</si>
  <si>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</si>
  <si>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</si>
  <si>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</si>
  <si>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</si>
  <si>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</si>
  <si>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</si>
  <si>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</si>
  <si>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</si>
  <si>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text câu hỏi lượt 1</t>
  </si>
  <si>
    <t>Y</t>
  </si>
  <si>
    <t>TC2</t>
  </si>
  <si>
    <t>Kiểm tra audio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</si>
  <si>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</si>
  <si>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</si>
  <si>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</si>
  <si>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</si>
  <si>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</si>
  <si>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</si>
  <si>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</si>
  <si>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</si>
  <si>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</si>
  <si>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</si>
  <si>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</si>
  <si>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text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</si>
  <si>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</si>
  <si>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</si>
  <si>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</si>
  <si>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</si>
  <si>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</si>
  <si>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</si>
  <si>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</si>
  <si>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</si>
  <si>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</si>
  <si>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</si>
  <si>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</si>
  <si>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</si>
  <si>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</si>
  <si>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</si>
  <si>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</si>
  <si>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</si>
  <si>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</si>
  <si>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</si>
  <si>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</si>
  <si>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</si>
  <si>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</si>
  <si>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text câu hỏi</t>
  </si>
  <si>
    <t>waitForObject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</si>
  <si>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</si>
  <si>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</si>
  <si>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</si>
  <si>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</si>
  <si>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 xml:space="preserve">Kiểm tra audio câu hỏi </t>
  </si>
  <si>
    <t>15,.mp3</t>
  </si>
  <si>
    <t>$.act[?(@.game_name=="MSP.ChW(Clone)")].turn[0].word[?(@.type=='question')].audio[*].file_path</t>
  </si>
  <si>
    <t>Chờ câu trả lời xuất hiện</t>
  </si>
  <si>
    <t>Reply chat box</t>
  </si>
  <si>
    <t>TS2</t>
  </si>
  <si>
    <t>Kiểm tra ảnh câu trả lời 1</t>
  </si>
  <si>
    <t>getImageName</t>
  </si>
  <si>
    <t>Answer image/Content,Image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</si>
  <si>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</si>
  <si>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</si>
  <si>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</si>
  <si>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</si>
  <si>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FxSource</t>
  </si>
  <si>
    <t>$.act[?(@.game_name=="MSP.ChW(Clone)")].turn[0].word[?(@.type=='answer_data')].audio[*].file_path</t>
  </si>
  <si>
    <t>chờ đáp án xuất hiện</t>
  </si>
  <si>
    <t>Button (1)</t>
  </si>
  <si>
    <t>kiểm tra text đáp án 1</t>
  </si>
  <si>
    <t>getText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</si>
  <si>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</si>
  <si>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</si>
  <si>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</si>
  <si>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</si>
  <si>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</si>
  <si>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</si>
  <si>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.mp3</t>
  </si>
  <si>
    <t>true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</si>
  <si>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</si>
  <si>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</si>
  <si>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</si>
  <si>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</si>
  <si>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</si>
  <si>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</si>
  <si>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</si>
  <si>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</si>
  <si>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</si>
  <si>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</si>
  <si>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</t>
  </si>
  <si>
    <t>Answers area/Button*,$.index</t>
  </si>
  <si>
    <t>Kiểm tra kéo đáp án đúng</t>
  </si>
  <si>
    <t>drag</t>
  </si>
  <si>
    <t>$.path,Reply chat box/Placeholder box</t>
  </si>
  <si>
    <t>Đợi pháo hoa xuất hiện</t>
  </si>
  <si>
    <t>Firework</t>
  </si>
  <si>
    <t>TS5</t>
  </si>
  <si>
    <t>waitForObjectNotPresent</t>
  </si>
  <si>
    <t>isElementDisplay</t>
  </si>
  <si>
    <t>Đợi câu hỏi 2 xuất hiện</t>
  </si>
  <si>
    <t>waitForObjectContainNotAble</t>
  </si>
  <si>
    <t>Question chat box,TextMeshProUGUI,text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</si>
  <si>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</si>
  <si>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</si>
  <si>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</si>
  <si>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</si>
  <si>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getAudioSource</t>
  </si>
  <si>
    <t>$.act[?(@.game_name=="MSP.ChW(Clone)")].turn[1].word[?(@.type=='answer_data')].audio[*].file_path</t>
  </si>
  <si>
    <t>Chờ đáp án xuất hiện</t>
  </si>
  <si>
    <t>Short Notification 1</t>
  </si>
  <si>
    <t>$.act[?(@.game_name=="MSP.ChW(Clone)")].turn[1].word[?(@.type=='answer')].text_boolean_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</si>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</sst>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3" numFmtId="0" xfId="0" applyAlignment="1" applyFont="1">
      <alignment shrinkToFit="0" vertical="center" wrapText="0"/>
    </xf>
    <xf borderId="0" fillId="7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7" fontId="5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quotePrefix="1" borderId="0" fillId="7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9"/>
      <c r="G2" s="9"/>
      <c r="H2" s="9"/>
      <c r="I2" s="10">
        <f>COUNTIF(D:D,"PASS")</f>
        <v>0</v>
      </c>
      <c r="J2" s="10">
        <f>COUNTIF(D:D,"FAIL")</f>
        <v>0</v>
      </c>
      <c r="K2" s="10">
        <f>COUNTIF(D:D,"SKIP")</f>
        <v>0</v>
      </c>
      <c r="L2" s="10">
        <f>SUM(I2:K2)</f>
        <v>0</v>
      </c>
      <c r="M2" s="10">
        <f>SUM(I2:J2)</f>
        <v>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11" t="s">
        <v>17</v>
      </c>
      <c r="C3" s="7" t="s">
        <v>15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7" t="s">
        <v>18</v>
      </c>
      <c r="B4" s="11" t="s">
        <v>19</v>
      </c>
      <c r="C4" s="7" t="s">
        <v>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7" t="s">
        <v>20</v>
      </c>
      <c r="B5" s="11" t="s">
        <v>21</v>
      </c>
      <c r="C5" s="7" t="s">
        <v>15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7" t="s">
        <v>22</v>
      </c>
      <c r="B6" s="11" t="s">
        <v>23</v>
      </c>
      <c r="C6" s="7" t="s">
        <v>15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7" t="s">
        <v>24</v>
      </c>
      <c r="B7" s="11" t="s">
        <v>25</v>
      </c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7" t="s">
        <v>26</v>
      </c>
      <c r="B8" s="7" t="s">
        <v>27</v>
      </c>
      <c r="C8" s="7" t="s">
        <v>15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7" t="s">
        <v>28</v>
      </c>
      <c r="B9" s="11" t="s">
        <v>29</v>
      </c>
      <c r="C9" s="7" t="s">
        <v>15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7" t="s">
        <v>30</v>
      </c>
      <c r="B10" s="11" t="s">
        <v>31</v>
      </c>
      <c r="C10" s="7" t="s">
        <v>15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7" t="s">
        <v>32</v>
      </c>
      <c r="B11" s="11" t="s">
        <v>33</v>
      </c>
      <c r="C11" s="7" t="s">
        <v>15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7" t="s">
        <v>34</v>
      </c>
      <c r="B12" s="11" t="s">
        <v>35</v>
      </c>
      <c r="C12" s="7" t="s">
        <v>15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7" t="s">
        <v>36</v>
      </c>
      <c r="B13" s="11" t="s">
        <v>37</v>
      </c>
      <c r="C13" s="7" t="s">
        <v>15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7" t="s">
        <v>38</v>
      </c>
      <c r="B14" s="11" t="s">
        <v>39</v>
      </c>
      <c r="C14" s="7" t="s">
        <v>15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0.0" customHeight="1">
      <c r="A2" s="16" t="s">
        <v>13</v>
      </c>
      <c r="B2" s="16" t="s">
        <v>50</v>
      </c>
      <c r="C2" s="17" t="s">
        <v>51</v>
      </c>
      <c r="D2" s="16" t="s">
        <v>52</v>
      </c>
      <c r="E2" s="18" t="s">
        <v>53</v>
      </c>
      <c r="F2" s="19"/>
      <c r="G2" s="20" t="s">
        <v>15</v>
      </c>
      <c r="H2" s="21" t="s">
        <v>54</v>
      </c>
      <c r="I2" s="22" t="s">
        <v>55</v>
      </c>
      <c r="J2" s="23"/>
      <c r="K2" s="24" t="s">
        <v>56</v>
      </c>
      <c r="L2" s="25"/>
      <c r="M2" s="25"/>
      <c r="N2" s="25"/>
    </row>
    <row r="3" ht="37.5" customHeight="1">
      <c r="A3" s="16" t="s">
        <v>16</v>
      </c>
      <c r="B3" s="16" t="s">
        <v>50</v>
      </c>
      <c r="C3" s="17" t="s">
        <v>57</v>
      </c>
      <c r="D3" s="26" t="s">
        <v>52</v>
      </c>
      <c r="E3" s="18" t="s">
        <v>58</v>
      </c>
      <c r="F3" s="24" t="s">
        <v>59</v>
      </c>
      <c r="G3" s="20" t="s">
        <v>15</v>
      </c>
      <c r="H3" s="26"/>
      <c r="I3" s="27"/>
      <c r="J3" s="24"/>
      <c r="K3" s="24"/>
      <c r="L3" s="25"/>
      <c r="M3" s="25"/>
      <c r="N3" s="25"/>
    </row>
    <row r="4" ht="15.75" customHeight="1">
      <c r="A4" s="16" t="s">
        <v>18</v>
      </c>
      <c r="B4" s="16" t="s">
        <v>50</v>
      </c>
      <c r="C4" s="17" t="s">
        <v>60</v>
      </c>
      <c r="D4" s="26" t="s">
        <v>52</v>
      </c>
      <c r="E4" s="18" t="s">
        <v>61</v>
      </c>
      <c r="F4" s="19"/>
      <c r="G4" s="20" t="s">
        <v>15</v>
      </c>
      <c r="H4" s="19"/>
      <c r="I4" s="28"/>
      <c r="J4" s="19"/>
      <c r="K4" s="29"/>
      <c r="L4" s="19"/>
      <c r="M4" s="19"/>
      <c r="N4" s="19"/>
    </row>
    <row r="5" ht="38.25" customHeight="1">
      <c r="A5" s="16" t="s">
        <v>18</v>
      </c>
      <c r="B5" s="16" t="s">
        <v>62</v>
      </c>
      <c r="C5" s="17" t="s">
        <v>63</v>
      </c>
      <c r="D5" s="26"/>
      <c r="E5" s="18"/>
      <c r="F5" s="19"/>
      <c r="G5" s="20" t="s">
        <v>15</v>
      </c>
      <c r="H5" s="26" t="s">
        <v>64</v>
      </c>
      <c r="I5" s="27" t="s">
        <v>65</v>
      </c>
      <c r="J5" s="24"/>
      <c r="K5" s="30" t="s">
        <v>66</v>
      </c>
      <c r="L5" s="19"/>
      <c r="M5" s="19"/>
      <c r="N5" s="19"/>
    </row>
    <row r="6" ht="38.25" customHeight="1">
      <c r="A6" s="16" t="s">
        <v>18</v>
      </c>
      <c r="B6" s="16" t="s">
        <v>67</v>
      </c>
      <c r="C6" s="17" t="s">
        <v>68</v>
      </c>
      <c r="D6" s="26"/>
      <c r="E6" s="18"/>
      <c r="F6" s="19"/>
      <c r="G6" s="20" t="s">
        <v>15</v>
      </c>
      <c r="H6" s="26" t="s">
        <v>69</v>
      </c>
      <c r="I6" s="27" t="s">
        <v>70</v>
      </c>
      <c r="J6" s="30" t="s">
        <v>71</v>
      </c>
      <c r="K6" s="30" t="s">
        <v>71</v>
      </c>
      <c r="L6" s="19"/>
      <c r="M6" s="19"/>
      <c r="N6" s="19"/>
    </row>
    <row r="7" ht="15.75" customHeight="1">
      <c r="A7" s="31" t="s">
        <v>20</v>
      </c>
      <c r="B7" s="31" t="s">
        <v>67</v>
      </c>
      <c r="C7" s="32" t="s">
        <v>72</v>
      </c>
      <c r="D7" s="21" t="s">
        <v>52</v>
      </c>
      <c r="E7" s="33" t="s">
        <v>73</v>
      </c>
      <c r="F7" s="34"/>
      <c r="G7" s="35" t="s">
        <v>15</v>
      </c>
      <c r="H7" s="34"/>
      <c r="I7" s="36"/>
      <c r="J7" s="34"/>
      <c r="K7" s="37"/>
      <c r="L7" s="34"/>
      <c r="M7" s="34"/>
      <c r="N7" s="34"/>
    </row>
    <row r="8" ht="25.5" customHeight="1">
      <c r="A8" s="31" t="s">
        <v>20</v>
      </c>
      <c r="B8" s="31" t="s">
        <v>50</v>
      </c>
      <c r="C8" s="32" t="s">
        <v>74</v>
      </c>
      <c r="D8" s="34"/>
      <c r="E8" s="38"/>
      <c r="F8" s="34"/>
      <c r="G8" s="35" t="s">
        <v>15</v>
      </c>
      <c r="H8" s="21" t="s">
        <v>75</v>
      </c>
      <c r="I8" s="22" t="s">
        <v>76</v>
      </c>
      <c r="J8" s="34"/>
      <c r="K8" s="24" t="s">
        <v>77</v>
      </c>
      <c r="L8" s="34"/>
      <c r="M8" s="34"/>
      <c r="N8" s="34"/>
    </row>
    <row r="9" ht="25.5" customHeight="1">
      <c r="A9" s="31" t="s">
        <v>20</v>
      </c>
      <c r="B9" s="31" t="s">
        <v>62</v>
      </c>
      <c r="C9" s="32" t="s">
        <v>78</v>
      </c>
      <c r="D9" s="21" t="s">
        <v>79</v>
      </c>
      <c r="E9" s="33" t="s">
        <v>80</v>
      </c>
      <c r="F9" s="34"/>
      <c r="G9" s="35" t="s">
        <v>15</v>
      </c>
      <c r="H9" s="21" t="s">
        <v>81</v>
      </c>
      <c r="I9" s="22" t="s">
        <v>82</v>
      </c>
      <c r="J9" s="24" t="s">
        <v>71</v>
      </c>
      <c r="K9" s="39" t="s">
        <v>83</v>
      </c>
      <c r="L9" s="34"/>
      <c r="M9" s="34"/>
      <c r="N9" s="34"/>
    </row>
    <row r="10" ht="37.5" customHeight="1">
      <c r="A10" s="31" t="s">
        <v>20</v>
      </c>
      <c r="B10" s="31" t="s">
        <v>67</v>
      </c>
      <c r="C10" s="32" t="s">
        <v>84</v>
      </c>
      <c r="D10" s="40"/>
      <c r="E10" s="38"/>
      <c r="F10" s="34"/>
      <c r="G10" s="35" t="s">
        <v>15</v>
      </c>
      <c r="H10" s="21" t="s">
        <v>75</v>
      </c>
      <c r="I10" s="22" t="s">
        <v>85</v>
      </c>
      <c r="J10" s="24"/>
      <c r="K10" s="24" t="s">
        <v>77</v>
      </c>
      <c r="L10" s="34"/>
      <c r="M10" s="34"/>
      <c r="N10" s="34"/>
    </row>
    <row r="11" ht="25.5" customHeight="1">
      <c r="A11" s="31" t="s">
        <v>20</v>
      </c>
      <c r="B11" s="31" t="s">
        <v>86</v>
      </c>
      <c r="C11" s="32" t="s">
        <v>87</v>
      </c>
      <c r="D11" s="21" t="s">
        <v>79</v>
      </c>
      <c r="E11" s="33" t="s">
        <v>88</v>
      </c>
      <c r="F11" s="34"/>
      <c r="G11" s="35" t="s">
        <v>15</v>
      </c>
      <c r="H11" s="21" t="s">
        <v>81</v>
      </c>
      <c r="I11" s="22" t="s">
        <v>82</v>
      </c>
      <c r="J11" s="24" t="s">
        <v>71</v>
      </c>
      <c r="K11" s="39" t="s">
        <v>83</v>
      </c>
      <c r="L11" s="34"/>
      <c r="M11" s="34"/>
      <c r="N11" s="34"/>
    </row>
    <row r="12" ht="48.75" customHeight="1">
      <c r="A12" s="16" t="s">
        <v>22</v>
      </c>
      <c r="B12" s="16" t="s">
        <v>50</v>
      </c>
      <c r="C12" s="17" t="s">
        <v>89</v>
      </c>
      <c r="D12" s="26" t="s">
        <v>90</v>
      </c>
      <c r="E12" s="18" t="s">
        <v>91</v>
      </c>
      <c r="F12" s="24" t="s">
        <v>92</v>
      </c>
      <c r="G12" s="20" t="s">
        <v>15</v>
      </c>
      <c r="H12" s="19"/>
      <c r="I12" s="28"/>
      <c r="J12" s="25"/>
      <c r="K12" s="37"/>
      <c r="L12" s="25"/>
      <c r="M12" s="25"/>
      <c r="N12" s="25"/>
    </row>
    <row r="13" ht="48.75" customHeight="1">
      <c r="A13" s="16" t="s">
        <v>22</v>
      </c>
      <c r="B13" s="16" t="s">
        <v>62</v>
      </c>
      <c r="C13" s="17" t="s">
        <v>93</v>
      </c>
      <c r="D13" s="26" t="s">
        <v>94</v>
      </c>
      <c r="E13" s="18" t="s">
        <v>95</v>
      </c>
      <c r="F13" s="24"/>
      <c r="G13" s="20" t="s">
        <v>15</v>
      </c>
      <c r="H13" s="19"/>
      <c r="I13" s="28"/>
      <c r="J13" s="25"/>
      <c r="K13" s="37"/>
      <c r="L13" s="25"/>
      <c r="M13" s="25"/>
      <c r="N13" s="25"/>
    </row>
    <row r="14" ht="30.0" customHeight="1">
      <c r="A14" s="31" t="s">
        <v>22</v>
      </c>
      <c r="B14" s="16" t="s">
        <v>67</v>
      </c>
      <c r="C14" s="32" t="s">
        <v>96</v>
      </c>
      <c r="D14" s="21" t="s">
        <v>97</v>
      </c>
      <c r="E14" s="33" t="s">
        <v>98</v>
      </c>
      <c r="F14" s="34"/>
      <c r="G14" s="35" t="s">
        <v>15</v>
      </c>
      <c r="H14" s="34"/>
      <c r="I14" s="36"/>
      <c r="J14" s="23"/>
      <c r="K14" s="37"/>
      <c r="L14" s="23"/>
      <c r="M14" s="23"/>
      <c r="N14" s="23"/>
    </row>
    <row r="15" ht="30.0" customHeight="1">
      <c r="A15" s="31" t="s">
        <v>24</v>
      </c>
      <c r="B15" s="16" t="s">
        <v>86</v>
      </c>
      <c r="C15" s="32" t="s">
        <v>99</v>
      </c>
      <c r="D15" s="21" t="s">
        <v>52</v>
      </c>
      <c r="E15" s="33" t="s">
        <v>100</v>
      </c>
      <c r="F15" s="34"/>
      <c r="G15" s="35" t="s">
        <v>15</v>
      </c>
      <c r="H15" s="34"/>
      <c r="I15" s="36"/>
      <c r="J15" s="23"/>
      <c r="K15" s="37"/>
      <c r="L15" s="23"/>
      <c r="M15" s="23"/>
      <c r="N15" s="23"/>
    </row>
    <row r="16" ht="60.0" customHeight="1">
      <c r="A16" s="31" t="s">
        <v>24</v>
      </c>
      <c r="B16" s="16" t="s">
        <v>101</v>
      </c>
      <c r="C16" s="32" t="s">
        <v>68</v>
      </c>
      <c r="D16" s="21" t="s">
        <v>102</v>
      </c>
      <c r="E16" s="33" t="s">
        <v>100</v>
      </c>
      <c r="F16" s="34"/>
      <c r="G16" s="35" t="s">
        <v>15</v>
      </c>
      <c r="H16" s="21" t="s">
        <v>103</v>
      </c>
      <c r="I16" s="22" t="s">
        <v>82</v>
      </c>
      <c r="J16" s="24" t="s">
        <v>71</v>
      </c>
      <c r="K16" s="39" t="s">
        <v>83</v>
      </c>
      <c r="L16" s="23"/>
      <c r="M16" s="23"/>
      <c r="N16" s="23"/>
    </row>
    <row r="17" ht="51.75" customHeight="1">
      <c r="A17" s="16" t="s">
        <v>26</v>
      </c>
      <c r="B17" s="16" t="s">
        <v>50</v>
      </c>
      <c r="C17" s="17" t="s">
        <v>104</v>
      </c>
      <c r="D17" s="21" t="s">
        <v>105</v>
      </c>
      <c r="E17" s="18" t="s">
        <v>106</v>
      </c>
      <c r="F17" s="24" t="s">
        <v>56</v>
      </c>
      <c r="G17" s="20" t="s">
        <v>15</v>
      </c>
      <c r="H17" s="26"/>
      <c r="I17" s="27"/>
      <c r="J17" s="25"/>
      <c r="K17" s="37"/>
      <c r="L17" s="25"/>
      <c r="M17" s="25"/>
      <c r="N17" s="25"/>
    </row>
    <row r="18" ht="52.5" customHeight="1">
      <c r="A18" s="31" t="s">
        <v>26</v>
      </c>
      <c r="B18" s="31" t="s">
        <v>62</v>
      </c>
      <c r="C18" s="17" t="s">
        <v>27</v>
      </c>
      <c r="D18" s="26" t="s">
        <v>52</v>
      </c>
      <c r="E18" s="18" t="s">
        <v>58</v>
      </c>
      <c r="F18" s="24" t="s">
        <v>107</v>
      </c>
      <c r="G18" s="35" t="s">
        <v>15</v>
      </c>
      <c r="H18" s="26"/>
      <c r="I18" s="27"/>
      <c r="J18" s="24"/>
      <c r="K18" s="24"/>
      <c r="L18" s="23"/>
      <c r="M18" s="23"/>
      <c r="N18" s="23"/>
    </row>
    <row r="19" ht="55.5" customHeight="1">
      <c r="A19" s="16" t="s">
        <v>28</v>
      </c>
      <c r="B19" s="16" t="s">
        <v>50</v>
      </c>
      <c r="C19" s="17" t="s">
        <v>108</v>
      </c>
      <c r="D19" s="41"/>
      <c r="E19" s="42"/>
      <c r="F19" s="19"/>
      <c r="G19" s="20" t="s">
        <v>15</v>
      </c>
      <c r="H19" s="21" t="s">
        <v>54</v>
      </c>
      <c r="I19" s="22" t="s">
        <v>55</v>
      </c>
      <c r="J19" s="23"/>
      <c r="K19" s="24" t="s">
        <v>109</v>
      </c>
      <c r="L19" s="43"/>
      <c r="M19" s="43"/>
      <c r="N19" s="43"/>
    </row>
    <row r="20" ht="15.75" customHeight="1">
      <c r="A20" s="16" t="s">
        <v>30</v>
      </c>
      <c r="B20" s="16" t="s">
        <v>50</v>
      </c>
      <c r="C20" s="17" t="s">
        <v>60</v>
      </c>
      <c r="D20" s="26" t="s">
        <v>52</v>
      </c>
      <c r="E20" s="18" t="s">
        <v>61</v>
      </c>
      <c r="F20" s="19"/>
      <c r="G20" s="20" t="s">
        <v>15</v>
      </c>
      <c r="H20" s="19"/>
      <c r="I20" s="28"/>
      <c r="J20" s="19"/>
      <c r="K20" s="29"/>
      <c r="L20" s="19"/>
      <c r="M20" s="19"/>
      <c r="N20" s="19"/>
    </row>
    <row r="21" ht="38.25" customHeight="1">
      <c r="A21" s="16" t="s">
        <v>30</v>
      </c>
      <c r="B21" s="16" t="s">
        <v>62</v>
      </c>
      <c r="C21" s="17" t="s">
        <v>63</v>
      </c>
      <c r="D21" s="26"/>
      <c r="E21" s="18"/>
      <c r="F21" s="19"/>
      <c r="G21" s="20" t="s">
        <v>15</v>
      </c>
      <c r="H21" s="26" t="s">
        <v>64</v>
      </c>
      <c r="I21" s="27" t="s">
        <v>65</v>
      </c>
      <c r="J21" s="24"/>
      <c r="K21" s="24" t="s">
        <v>110</v>
      </c>
      <c r="L21" s="19"/>
      <c r="M21" s="19"/>
      <c r="N21" s="19"/>
    </row>
    <row r="22" ht="38.25" customHeight="1">
      <c r="A22" s="16" t="s">
        <v>32</v>
      </c>
      <c r="B22" s="16" t="s">
        <v>50</v>
      </c>
      <c r="C22" s="17" t="s">
        <v>68</v>
      </c>
      <c r="D22" s="26"/>
      <c r="E22" s="18"/>
      <c r="F22" s="19"/>
      <c r="G22" s="20" t="s">
        <v>15</v>
      </c>
      <c r="H22" s="26" t="s">
        <v>111</v>
      </c>
      <c r="I22" s="27" t="s">
        <v>70</v>
      </c>
      <c r="J22" s="24"/>
      <c r="K22" s="24" t="s">
        <v>112</v>
      </c>
      <c r="L22" s="19"/>
      <c r="M22" s="19"/>
      <c r="N22" s="19"/>
    </row>
    <row r="23" ht="38.25" customHeight="1">
      <c r="A23" s="16" t="s">
        <v>32</v>
      </c>
      <c r="B23" s="16" t="s">
        <v>62</v>
      </c>
      <c r="C23" s="17" t="s">
        <v>113</v>
      </c>
      <c r="D23" s="26" t="s">
        <v>102</v>
      </c>
      <c r="E23" s="18" t="s">
        <v>114</v>
      </c>
      <c r="F23" s="19"/>
      <c r="G23" s="20" t="s">
        <v>15</v>
      </c>
      <c r="H23" s="26"/>
      <c r="I23" s="27"/>
      <c r="J23" s="24"/>
      <c r="K23" s="24"/>
      <c r="L23" s="19"/>
      <c r="M23" s="19"/>
      <c r="N23" s="19"/>
    </row>
    <row r="24" ht="35.25" customHeight="1">
      <c r="A24" s="31" t="s">
        <v>32</v>
      </c>
      <c r="B24" s="16" t="s">
        <v>67</v>
      </c>
      <c r="C24" s="32" t="s">
        <v>74</v>
      </c>
      <c r="D24" s="34"/>
      <c r="E24" s="38"/>
      <c r="F24" s="34"/>
      <c r="G24" s="35" t="s">
        <v>15</v>
      </c>
      <c r="H24" s="21" t="s">
        <v>54</v>
      </c>
      <c r="I24" s="22" t="s">
        <v>76</v>
      </c>
      <c r="J24" s="34"/>
      <c r="K24" s="24" t="s">
        <v>115</v>
      </c>
      <c r="L24" s="23"/>
      <c r="M24" s="23"/>
      <c r="N24" s="23"/>
    </row>
    <row r="25" ht="25.5" customHeight="1">
      <c r="A25" s="31" t="s">
        <v>32</v>
      </c>
      <c r="B25" s="16" t="s">
        <v>86</v>
      </c>
      <c r="C25" s="32" t="s">
        <v>78</v>
      </c>
      <c r="D25" s="21" t="s">
        <v>79</v>
      </c>
      <c r="E25" s="33" t="s">
        <v>80</v>
      </c>
      <c r="F25" s="34"/>
      <c r="G25" s="35" t="s">
        <v>15</v>
      </c>
      <c r="H25" s="21" t="s">
        <v>81</v>
      </c>
      <c r="I25" s="22" t="s">
        <v>82</v>
      </c>
      <c r="J25" s="24" t="s">
        <v>112</v>
      </c>
      <c r="K25" s="39" t="s">
        <v>83</v>
      </c>
      <c r="L25" s="34"/>
      <c r="M25" s="34"/>
      <c r="N25" s="34"/>
    </row>
    <row r="26" ht="35.25" customHeight="1">
      <c r="A26" s="31" t="s">
        <v>32</v>
      </c>
      <c r="B26" s="16" t="s">
        <v>101</v>
      </c>
      <c r="C26" s="32" t="s">
        <v>84</v>
      </c>
      <c r="D26" s="40"/>
      <c r="E26" s="38"/>
      <c r="F26" s="34"/>
      <c r="G26" s="35" t="s">
        <v>15</v>
      </c>
      <c r="H26" s="21" t="s">
        <v>54</v>
      </c>
      <c r="I26" s="22" t="s">
        <v>85</v>
      </c>
      <c r="J26" s="34"/>
      <c r="K26" s="24" t="s">
        <v>115</v>
      </c>
      <c r="L26" s="23"/>
      <c r="M26" s="23"/>
      <c r="N26" s="23"/>
    </row>
    <row r="27" ht="25.5" customHeight="1">
      <c r="A27" s="31" t="s">
        <v>32</v>
      </c>
      <c r="B27" s="16" t="s">
        <v>116</v>
      </c>
      <c r="C27" s="32" t="s">
        <v>87</v>
      </c>
      <c r="D27" s="21" t="s">
        <v>79</v>
      </c>
      <c r="E27" s="33" t="s">
        <v>88</v>
      </c>
      <c r="F27" s="34"/>
      <c r="G27" s="35" t="s">
        <v>15</v>
      </c>
      <c r="H27" s="21" t="s">
        <v>81</v>
      </c>
      <c r="I27" s="22" t="s">
        <v>82</v>
      </c>
      <c r="J27" s="24" t="s">
        <v>112</v>
      </c>
      <c r="K27" s="39" t="s">
        <v>83</v>
      </c>
      <c r="L27" s="34"/>
      <c r="M27" s="34"/>
      <c r="N27" s="34"/>
    </row>
    <row r="28" ht="40.5" customHeight="1">
      <c r="A28" s="44" t="s">
        <v>34</v>
      </c>
      <c r="B28" s="45" t="s">
        <v>50</v>
      </c>
      <c r="C28" s="45" t="s">
        <v>89</v>
      </c>
      <c r="D28" s="46" t="s">
        <v>90</v>
      </c>
      <c r="E28" s="47" t="s">
        <v>91</v>
      </c>
      <c r="F28" s="24" t="s">
        <v>117</v>
      </c>
      <c r="G28" s="48" t="s">
        <v>15</v>
      </c>
      <c r="H28" s="49"/>
      <c r="I28" s="50"/>
      <c r="J28" s="49"/>
      <c r="K28" s="49"/>
      <c r="L28" s="49"/>
      <c r="M28" s="49"/>
      <c r="N28" s="49"/>
    </row>
    <row r="29" ht="40.5" customHeight="1">
      <c r="A29" s="17" t="s">
        <v>34</v>
      </c>
      <c r="B29" s="17" t="s">
        <v>62</v>
      </c>
      <c r="C29" s="17" t="s">
        <v>93</v>
      </c>
      <c r="D29" s="17" t="s">
        <v>94</v>
      </c>
      <c r="E29" s="17" t="s">
        <v>95</v>
      </c>
      <c r="F29" s="37"/>
      <c r="G29" s="48" t="s">
        <v>15</v>
      </c>
      <c r="H29" s="49"/>
      <c r="I29" s="50"/>
      <c r="J29" s="49"/>
      <c r="K29" s="49"/>
      <c r="L29" s="49"/>
      <c r="M29" s="49"/>
      <c r="N29" s="49"/>
    </row>
    <row r="30" ht="30.0" customHeight="1">
      <c r="A30" s="31" t="s">
        <v>34</v>
      </c>
      <c r="B30" s="16" t="s">
        <v>67</v>
      </c>
      <c r="C30" s="32" t="s">
        <v>96</v>
      </c>
      <c r="D30" s="21" t="s">
        <v>97</v>
      </c>
      <c r="E30" s="33" t="s">
        <v>98</v>
      </c>
      <c r="F30" s="34"/>
      <c r="G30" s="35" t="s">
        <v>15</v>
      </c>
      <c r="H30" s="34"/>
      <c r="I30" s="36"/>
      <c r="J30" s="23"/>
      <c r="K30" s="37"/>
      <c r="L30" s="23"/>
      <c r="M30" s="23"/>
      <c r="N30" s="23"/>
    </row>
    <row r="31" ht="30.0" customHeight="1">
      <c r="A31" s="31" t="s">
        <v>36</v>
      </c>
      <c r="B31" s="45" t="s">
        <v>86</v>
      </c>
      <c r="C31" s="32" t="s">
        <v>99</v>
      </c>
      <c r="D31" s="21" t="s">
        <v>52</v>
      </c>
      <c r="E31" s="33" t="s">
        <v>100</v>
      </c>
      <c r="F31" s="34"/>
      <c r="G31" s="35" t="s">
        <v>15</v>
      </c>
      <c r="H31" s="34"/>
      <c r="I31" s="36"/>
      <c r="J31" s="23"/>
      <c r="K31" s="37"/>
      <c r="L31" s="23"/>
      <c r="M31" s="23"/>
      <c r="N31" s="23"/>
    </row>
    <row r="32" ht="60.0" customHeight="1">
      <c r="A32" s="31" t="s">
        <v>36</v>
      </c>
      <c r="B32" s="17" t="s">
        <v>101</v>
      </c>
      <c r="C32" s="32" t="s">
        <v>68</v>
      </c>
      <c r="D32" s="21" t="s">
        <v>102</v>
      </c>
      <c r="E32" s="33" t="s">
        <v>100</v>
      </c>
      <c r="F32" s="34"/>
      <c r="G32" s="35" t="s">
        <v>15</v>
      </c>
      <c r="H32" s="21" t="s">
        <v>103</v>
      </c>
      <c r="I32" s="22" t="s">
        <v>82</v>
      </c>
      <c r="J32" s="24" t="s">
        <v>112</v>
      </c>
      <c r="K32" s="39" t="s">
        <v>83</v>
      </c>
      <c r="L32" s="23"/>
      <c r="M32" s="23"/>
      <c r="N32" s="23"/>
    </row>
    <row r="33" ht="15.75" customHeight="1">
      <c r="A33" s="16" t="s">
        <v>38</v>
      </c>
      <c r="B33" s="16" t="s">
        <v>50</v>
      </c>
      <c r="C33" s="17" t="s">
        <v>118</v>
      </c>
      <c r="D33" s="26" t="s">
        <v>52</v>
      </c>
      <c r="E33" s="18" t="s">
        <v>119</v>
      </c>
      <c r="F33" s="19"/>
      <c r="G33" s="20" t="s">
        <v>15</v>
      </c>
      <c r="H33" s="19"/>
      <c r="I33" s="28"/>
      <c r="J33" s="25"/>
      <c r="K33" s="29"/>
      <c r="L33" s="25"/>
      <c r="M33" s="25"/>
      <c r="N33" s="25"/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Keywords!$A$2:$A166</formula1>
    </dataValidation>
    <dataValidation type="list" allowBlank="1" showErrorMessage="1" sqref="H18">
      <formula1>Keywords!$A$2:$A183</formula1>
    </dataValidation>
    <dataValidation type="list" allowBlank="1" showErrorMessage="1" sqref="H14:H16">
      <formula1>Keywords!$A$2:$A169</formula1>
    </dataValidation>
    <dataValidation type="list" allowBlank="1" showErrorMessage="1" sqref="H24">
      <formula1>Keywords!$A$2:$A177</formula1>
    </dataValidation>
    <dataValidation type="list" allowBlank="1" showErrorMessage="1" sqref="A1:A33">
      <formula1>TestCase!$A:$A</formula1>
    </dataValidation>
    <dataValidation type="list" allowBlank="1" showErrorMessage="1" sqref="H5:H6 H17 H25 H27">
      <formula1>Keywords!$A$2:$A164</formula1>
    </dataValidation>
    <dataValidation type="list" allowBlank="1" showErrorMessage="1" sqref="D2:D33">
      <formula1>Keywords!$A$2:$A33</formula1>
    </dataValidation>
    <dataValidation type="list" allowBlank="1" showErrorMessage="1" sqref="H26">
      <formula1>Keywords!$A$2:$A178</formula1>
    </dataValidation>
    <dataValidation type="list" allowBlank="1" showErrorMessage="1" sqref="H10 H12:H13">
      <formula1>Keywords!$A$2:$A167</formula1>
    </dataValidation>
    <dataValidation type="list" allowBlank="1" showErrorMessage="1" sqref="H33">
      <formula1>Keywords!$A$2:$A180</formula1>
    </dataValidation>
    <dataValidation type="list" allowBlank="1" showErrorMessage="1" sqref="H3 H19">
      <formula1>Keywords!$A$2:$A167</formula1>
    </dataValidation>
    <dataValidation type="list" allowBlank="1" showErrorMessage="1" sqref="G2:G33">
      <formula1>"Y,N"</formula1>
    </dataValidation>
    <dataValidation type="list" allowBlank="1" showErrorMessage="1" sqref="H21:H23">
      <formula1>Keywords!$A$2:$A181</formula1>
    </dataValidation>
    <dataValidation type="list" allowBlank="1" showErrorMessage="1" sqref="H2 H20">
      <formula1>Keywords!$A$2:$A165</formula1>
    </dataValidation>
    <dataValidation type="list" allowBlank="1" showErrorMessage="1" sqref="H7:H9 H11 H28:H32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120</v>
      </c>
      <c r="C1" s="51" t="s">
        <v>121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IFERROR(__xludf.DUMMYFUNCTION("""COMPUTED_VALUE"""),"getTextLocatorChild")</f>
        <v>getTextLocatorChild</v>
      </c>
      <c r="B36" s="57" t="str">
        <f>IFERROR(__xludf.DUMMYFUNCTION("""COMPUTED_VALUE"""),"element,component,key,...string split")</f>
        <v>element,component,key,...string split</v>
      </c>
      <c r="C36" s="57" t="str">
        <f>IFERROR(__xludf.DUMMYFUNCTION("""COMPUTED_VALUE"""),"String")</f>
        <v>String</v>
      </c>
      <c r="D36" s="57"/>
      <c r="E36" s="57"/>
      <c r="F36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IFERROR(__xludf.DUMMYFUNCTION("""COMPUTED_VALUE"""),"waitForObject")</f>
        <v>waitForObject</v>
      </c>
      <c r="B37" s="57" t="str">
        <f>IFERROR(__xludf.DUMMYFUNCTION("""COMPUTED_VALUE"""),"element, second")</f>
        <v>element, second</v>
      </c>
      <c r="C37" s="57" t="str">
        <f>IFERROR(__xludf.DUMMYFUNCTION("""COMPUTED_VALUE"""),"void")</f>
        <v>void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IFERROR(__xludf.DUMMYFUNCTION("""COMPUTED_VALUE"""),"swipeToDown")</f>
        <v>swipeToDown</v>
      </c>
      <c r="B38" s="57" t="str">
        <f>IFERROR(__xludf.DUMMYFUNCTION("""COMPUTED_VALUE"""),"number")</f>
        <v>number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IFERROR(__xludf.DUMMYFUNCTION("""COMPUTED_VALUE"""),"getElements")</f>
        <v>getElements</v>
      </c>
      <c r="B39" s="57" t="str">
        <f>IFERROR(__xludf.DUMMYFUNCTION("""COMPUTED_VALUE"""),"element")</f>
        <v>element</v>
      </c>
      <c r="C39" s="57" t="str">
        <f>IFERROR(__xludf.DUMMYFUNCTION("""COMPUTED_VALUE"""),"String")</f>
        <v>String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IFERROR(__xludf.DUMMYFUNCTION("""COMPUTED_VALUE"""),"sleep")</f>
        <v>sleep</v>
      </c>
      <c r="B40" s="57" t="str">
        <f>IFERROR(__xludf.DUMMYFUNCTION("""COMPUTED_VALUE"""),"second")</f>
        <v>second</v>
      </c>
      <c r="C40" s="57" t="str">
        <f>IFERROR(__xludf.DUMMYFUNCTION("""COMPUTED_VALUE"""),"void")</f>
        <v>void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IFERROR(__xludf.DUMMYFUNCTION("""COMPUTED_VALUE"""),"getSpineState")</f>
        <v>getSpineState</v>
      </c>
      <c r="B41" s="57" t="str">
        <f>IFERROR(__xludf.DUMMYFUNCTION("""COMPUTED_VALUE"""),"element")</f>
        <v>element</v>
      </c>
      <c r="C41" s="57" t="str">
        <f>IFERROR(__xludf.DUMMYFUNCTION("""COMPUTED_VALUE"""),"String")</f>
        <v>String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IFERROR(__xludf.DUMMYFUNCTION("""COMPUTED_VALUE"""),"getSpineStates")</f>
        <v>getSpineStates</v>
      </c>
      <c r="B42" s="57" t="str">
        <f>IFERROR(__xludf.DUMMYFUNCTION("""COMPUTED_VALUE"""),"element,second,count")</f>
        <v>element,second,count</v>
      </c>
      <c r="C42" s="57" t="str">
        <f>IFERROR(__xludf.DUMMYFUNCTION("""COMPUTED_VALUE"""),"String")</f>
        <v>String</v>
      </c>
      <c r="D42" s="57"/>
      <c r="E42" s="57" t="str">
        <f>IFERROR(__xludf.DUMMYFUNCTION("""COMPUTED_VALUE"""),"state1,state2")</f>
        <v>state1,state2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IFERROR(__xludf.DUMMYFUNCTION("""COMPUTED_VALUE"""),"getAudioSource")</f>
        <v>getAudioSource</v>
      </c>
      <c r="B43" s="57" t="str">
        <f>IFERROR(__xludf.DUMMYFUNCTION("""COMPUTED_VALUE"""),"element")</f>
        <v>element</v>
      </c>
      <c r="C43" s="57" t="str">
        <f>IFERROR(__xludf.DUMMYFUNCTION("""COMPUTED_VALUE"""),"String")</f>
        <v>String</v>
      </c>
      <c r="D43" s="57"/>
      <c r="E43" s="57"/>
      <c r="F43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IFERROR(__xludf.DUMMYFUNCTION("""COMPUTED_VALUE"""),"getPointScreen")</f>
        <v>getPointScreen</v>
      </c>
      <c r="B44" s="57" t="str">
        <f>IFERROR(__xludf.DUMMYFUNCTION("""COMPUTED_VALUE"""),"element,""x/y""")</f>
        <v>element,"x/y"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IFERROR(__xludf.DUMMYFUNCTION("""COMPUTED_VALUE"""),"get coordinates of element of X or Y")</f>
        <v>get coordinates of element of X or Y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IFERROR(__xludf.DUMMYFUNCTION("""COMPUTED_VALUE"""),"getSizeScreen")</f>
        <v>getSizeScreen</v>
      </c>
      <c r="B45" s="57" t="str">
        <f>IFERROR(__xludf.DUMMYFUNCTION("""COMPUTED_VALUE"""),"""w/h""")</f>
        <v>"w/h"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size of device of  with (w) or height (h)")</f>
        <v>get size of device of  with (w) or height (h)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IFERROR(__xludf.DUMMYFUNCTION("""COMPUTED_VALUE"""),"isBoolean")</f>
        <v>isBoolean</v>
      </c>
      <c r="B46" s="57" t="str">
        <f>IFERROR(__xludf.DUMMYFUNCTION("""COMPUTED_VALUE"""),"value1, vaule 2, operator")</f>
        <v>value1, vaule 2, operator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IFERROR(__xludf.DUMMYFUNCTION("""COMPUTED_VALUE"""),"Hiện tại:[&lt;],[&gt;]")</f>
        <v>Hiện tại:[&lt;],[&gt;]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IFERROR(__xludf.DUMMYFUNCTION("""COMPUTED_VALUE"""),"isPointInScreen")</f>
        <v>isPointInScreen</v>
      </c>
      <c r="B47" s="57" t="str">
        <f>IFERROR(__xludf.DUMMYFUNCTION("""COMPUTED_VALUE"""),"element")</f>
        <v>element</v>
      </c>
      <c r="C47" s="57" t="str">
        <f>IFERROR(__xludf.DUMMYFUNCTION("""COMPUTED_VALUE"""),"String")</f>
        <v>String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IFERROR(__xludf.DUMMYFUNCTION("""COMPUTED_VALUE"""),"isMoveLeft")</f>
        <v>isMoveLeft</v>
      </c>
      <c r="B48" s="57" t="str">
        <f>IFERROR(__xludf.DUMMYFUNCTION("""COMPUTED_VALUE"""),"element[,second]")</f>
        <v>element[,second]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IFERROR(__xludf.DUMMYFUNCTION("""COMPUTED_VALUE"""),"isMoveDown")</f>
        <v>isMoveDown</v>
      </c>
      <c r="B49" s="57" t="str">
        <f>IFERROR(__xludf.DUMMYFUNCTION("""COMPUTED_VALUE"""),"element,second")</f>
        <v>element,second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IFERROR(__xludf.DUMMYFUNCTION("""COMPUTED_VALUE"""),"isLocationCompare")</f>
        <v>isLocationCompare</v>
      </c>
      <c r="B50" s="57" t="str">
        <f>IFERROR(__xludf.DUMMYFUNCTION("""COMPUTED_VALUE"""),"element1,element2,coordinate")</f>
        <v>element1,element2,coordinate</v>
      </c>
      <c r="C50" s="57" t="str">
        <f>IFERROR(__xludf.DUMMYFUNCTION("""COMPUTED_VALUE"""),"String")</f>
        <v>String</v>
      </c>
      <c r="D50" s="57"/>
      <c r="E50" s="57"/>
      <c r="F50" s="57" t="str">
        <f>IFERROR(__xludf.DUMMYFUNCTION("""COMPUTED_VALUE"""),"coordinate = x/y")</f>
        <v>coordinate = x/y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IFERROR(__xludf.DUMMYFUNCTION("""COMPUTED_VALUE"""),"move")</f>
        <v>move</v>
      </c>
      <c r="B51" s="57" t="str">
        <f>IFERROR(__xludf.DUMMYFUNCTION("""COMPUTED_VALUE"""),"element1,element2")</f>
        <v>element1,element2</v>
      </c>
      <c r="C51" s="57" t="str">
        <f>IFERROR(__xludf.DUMMYFUNCTION("""COMPUTED_VALUE"""),"void")</f>
        <v>void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IFERROR(__xludf.DUMMYFUNCTION("""COMPUTED_VALUE"""),"elementNotDisplay")</f>
        <v>elementNotDisplay</v>
      </c>
      <c r="B52" s="57" t="str">
        <f>IFERROR(__xludf.DUMMYFUNCTION("""COMPUTED_VALUE"""),"element")</f>
        <v>element</v>
      </c>
      <c r="C52" s="57" t="str">
        <f>IFERROR(__xludf.DUMMYFUNCTION("""COMPUTED_VALUE"""),"String")</f>
        <v>String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IFERROR(__xludf.DUMMYFUNCTION("""COMPUTED_VALUE"""),"waitForObjectNotPresent")</f>
        <v>waitForObjectNotPresent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IFERROR(__xludf.DUMMYFUNCTION("""COMPUTED_VALUE"""),"element,second")</f>
        <v>element,second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IFERROR(__xludf.DUMMYFUNCTION("""COMPUTED_VALUE"""),"moveByCoordinates")</f>
        <v>moveByCoordinates</v>
      </c>
      <c r="B55" s="57" t="str">
        <f>IFERROR(__xludf.DUMMYFUNCTION("""COMPUTED_VALUE"""),"element,number")</f>
        <v>element,number</v>
      </c>
      <c r="C55" s="57" t="str">
        <f>IFERROR(__xludf.DUMMYFUNCTION("""COMPUTED_VALUE"""),"void")</f>
        <v>void</v>
      </c>
      <c r="D55" s="57"/>
      <c r="E55" s="57"/>
      <c r="F55" s="57" t="str">
        <f>IFERROR(__xludf.DUMMYFUNCTION("""COMPUTED_VALUE"""),"number là dịch chuyển khoảng bn (thường để 1)")</f>
        <v>number là dịch chuyển khoảng bn (thường để 1)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IFERROR(__xludf.DUMMYFUNCTION("""COMPUTED_VALUE"""),"waitForObjectNotInScreen")</f>
        <v>waitForObjectNotInScreen</v>
      </c>
      <c r="B56" s="57" t="str">
        <f>IFERROR(__xludf.DUMMYFUNCTION("""COMPUTED_VALUE"""),"element,second,size,coordinate")</f>
        <v>element,second,size,coordinate</v>
      </c>
      <c r="C56" s="57" t="str">
        <f>IFERROR(__xludf.DUMMYFUNCTION("""COMPUTED_VALUE"""),"void")</f>
        <v>void</v>
      </c>
      <c r="D56" s="57" t="str">
        <f>IFERROR(__xludf.DUMMYFUNCTION("""COMPUTED_VALUE"""),"size: w/h
coordinate = x/y")</f>
        <v>size: w/h
coordinate = x/y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IFERROR(__xludf.DUMMYFUNCTION("""COMPUTED_VALUE"""),"waitForObjectContainNotAble")</f>
        <v>waitForObjectContainNotAble</v>
      </c>
      <c r="B57" s="57" t="str">
        <f>IFERROR(__xludf.DUMMYFUNCTION("""COMPUTED_VALUE"""),"element,component,property,content")</f>
        <v>element,component,property,content</v>
      </c>
      <c r="C57" s="57" t="str">
        <f>IFERROR(__xludf.DUMMYFUNCTION("""COMPUTED_VALUE"""),"void")</f>
        <v>void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IFERROR(__xludf.DUMMYFUNCTION("""COMPUTED_VALUE"""),"isRotation")</f>
        <v>isRotation</v>
      </c>
      <c r="B58" s="57" t="str">
        <f>IFERROR(__xludf.DUMMYFUNCTION("""COMPUTED_VALUE"""),"element,coordinate")</f>
        <v>element,coordinate</v>
      </c>
      <c r="C58" s="57" t="str">
        <f>IFERROR(__xludf.DUMMYFUNCTION("""COMPUTED_VALUE"""),"String")</f>
        <v>String</v>
      </c>
      <c r="D58" s="57" t="str">
        <f>IFERROR(__xludf.DUMMYFUNCTION("""COMPUTED_VALUE"""),"coordinate = x/y/z/w")</f>
        <v>coordinate = x/y/z/w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IFERROR(__xludf.DUMMYFUNCTION("""COMPUTED_VALUE"""),"getListAudioSource")</f>
        <v>getListAudioSource</v>
      </c>
      <c r="B59" s="57" t="str">
        <f>IFERROR(__xludf.DUMMYFUNCTION("""COMPUTED_VALUE"""),"element,count")</f>
        <v>element,count</v>
      </c>
      <c r="C59" s="57" t="str">
        <f>IFERROR(__xludf.DUMMYFUNCTION("""COMPUTED_VALUE"""),"String")</f>
        <v>String</v>
      </c>
      <c r="D59" s="57"/>
      <c r="E59" s="57"/>
      <c r="F59" s="57" t="str">
        <f>IFERROR(__xludf.DUMMYFUNCTION("""COMPUTED_VALUE"""),"1 element phát bao nhiêu audio trong khoảng 25 giay")</f>
        <v>1 element phát bao nhiêu audio trong khoảng 25 giay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IFERROR(__xludf.DUMMYFUNCTION("""COMPUTED_VALUE"""),"element,count,expects")</f>
        <v>element,count,expects</v>
      </c>
      <c r="C60" s="57" t="str">
        <f>IFERROR(__xludf.DUMMYFUNCTION("""COMPUTED_VALUE"""),"String")</f>
        <v>String</v>
      </c>
      <c r="D60" s="57" t="str">
        <f>IFERROR(__xludf.DUMMYFUNCTION("""COMPUTED_VALUE"""),"expects = [value1;value2;..]")</f>
        <v>expects = [value1;value2;..]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IFERROR(__xludf.DUMMYFUNCTION("""COMPUTED_VALUE"""),"getImageNameAndColor")</f>
        <v>getImageNameAndColor</v>
      </c>
      <c r="B61" s="57" t="str">
        <f>IFERROR(__xludf.DUMMYFUNCTION("""COMPUTED_VALUE"""),"element")</f>
        <v>element</v>
      </c>
      <c r="C61" s="57" t="str">
        <f>IFERROR(__xludf.DUMMYFUNCTION("""COMPUTED_VALUE"""),"String")</f>
        <v>String</v>
      </c>
      <c r="D61" s="57"/>
      <c r="E61" s="57" t="str">
        <f>IFERROR(__xludf.DUMMYFUNCTION("""COMPUTED_VALUE"""),"image + "",""+ color")</f>
        <v>image + ","+ color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IFERROR(__xludf.DUMMYFUNCTION("""COMPUTED_VALUE"""),"getTextContain")</f>
        <v>getTextContain</v>
      </c>
      <c r="B62" s="57" t="str">
        <f>IFERROR(__xludf.DUMMYFUNCTION("""COMPUTED_VALUE"""),"element,component,containt")</f>
        <v>element,component,containt</v>
      </c>
      <c r="C62" s="57" t="str">
        <f>IFERROR(__xludf.DUMMYFUNCTION("""COMPUTED_VALUE"""),"String")</f>
        <v>String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IFERROR(__xludf.DUMMYFUNCTION("""COMPUTED_VALUE"""),"isScale")</f>
        <v>isScale</v>
      </c>
      <c r="B63" s="57" t="str">
        <f>IFERROR(__xludf.DUMMYFUNCTION("""COMPUTED_VALUE"""),"element,second,expect")</f>
        <v>element,second,expect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IFERROR(__xludf.DUMMYFUNCTION("""COMPUTED_VALUE"""),"element,component,property,second,expect")</f>
        <v>element,component,property,second,expect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IFERROR(__xludf.DUMMYFUNCTION("""COMPUTED_VALUE"""),"swipeRightToLeftEx")</f>
        <v>swipeRightToLeftEx</v>
      </c>
      <c r="B65" s="57" t="str">
        <f>IFERROR(__xludf.DUMMYFUNCTION("""COMPUTED_VALUE"""),"number")</f>
        <v>number</v>
      </c>
      <c r="C65" s="57" t="str">
        <f>IFERROR(__xludf.DUMMYFUNCTION("""COMPUTED_VALUE"""),"void")</f>
        <v>void</v>
      </c>
      <c r="D65" s="57" t="str">
        <f>IFERROR(__xludf.DUMMYFUNCTION("""COMPUTED_VALUE"""),"bài bao nhiêu")</f>
        <v>bài bao nhiêu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IFERROR(__xludf.DUMMYFUNCTION("""COMPUTED_VALUE"""),"getVideoName")</f>
        <v>getVideoName</v>
      </c>
      <c r="B66" s="57" t="str">
        <f>IFERROR(__xludf.DUMMYFUNCTION("""COMPUTED_VALUE"""),"element[,strSplit,indexSplit]")</f>
        <v>element[,strSplit,indexSplit]</v>
      </c>
      <c r="C66" s="57" t="str">
        <f>IFERROR(__xludf.DUMMYFUNCTION("""COMPUTED_VALUE"""),"String")</f>
        <v>String</v>
      </c>
      <c r="D66" s="57"/>
      <c r="E66" s="57"/>
      <c r="F66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IFERROR(__xludf.DUMMYFUNCTION("""COMPUTED_VALUE"""),"getVideoUrl")</f>
        <v>getVideoUrl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IFERROR(__xludf.DUMMYFUNCTION("""COMPUTED_VALUE"""),"element,component,key,expected")</f>
        <v>element,component,key,expected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IFERROR(__xludf.DUMMYFUNCTION("""COMPUTED_VALUE"""),"sendKey")</f>
        <v>sendKey</v>
      </c>
      <c r="B69" s="57" t="str">
        <f>IFERROR(__xludf.DUMMYFUNCTION("""COMPUTED_VALUE"""),"element,component[,property],expect")</f>
        <v>element,component[,property],expect</v>
      </c>
      <c r="C69" s="57" t="str">
        <f>IFERROR(__xludf.DUMMYFUNCTION("""COMPUTED_VALUE"""),"void")</f>
        <v>void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IFERROR(__xludf.DUMMYFUNCTION("""COMPUTED_VALUE"""),"getResultByKey")</f>
        <v>getResultByKey</v>
      </c>
      <c r="B70" s="57" t="str">
        <f>IFERROR(__xludf.DUMMYFUNCTION("""COMPUTED_VALUE"""),"element,component,key")</f>
        <v>element,component,key</v>
      </c>
      <c r="C70" s="57" t="str">
        <f>IFERROR(__xludf.DUMMYFUNCTION("""COMPUTED_VALUE"""),"String")</f>
        <v>String</v>
      </c>
      <c r="D70" s="57" t="str">
        <f>IFERROR(__xludf.DUMMYFUNCTION("""COMPUTED_VALUE"""),"key = //$.Page[0].Id")</f>
        <v>key = //$.Page[0].Id</v>
      </c>
      <c r="E70" s="57"/>
      <c r="F70" s="57" t="str">
        <f>IFERROR(__xludf.DUMMYFUNCTION("""COMPUTED_VALUE"""),"return value by key in json array object")</f>
        <v>return value by key in json array object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IFERROR(__xludf.DUMMYFUNCTION("""COMPUTED_VALUE"""),"returnPath")</f>
        <v>returnPath</v>
      </c>
      <c r="B71" s="57" t="str">
        <f>IFERROR(__xludf.DUMMYFUNCTION("""COMPUTED_VALUE"""),"element,component,key,expect")</f>
        <v>element,component,key,expect</v>
      </c>
      <c r="C71" s="57" t="str">
        <f>IFERROR(__xludf.DUMMYFUNCTION("""COMPUTED_VALUE"""),"void")</f>
        <v>void</v>
      </c>
      <c r="D71" s="57"/>
      <c r="E71" s="57"/>
      <c r="F71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IFERROR(__xludf.DUMMYFUNCTION("""COMPUTED_VALUE"""),"returnPathFullName")</f>
        <v>returnPathFullName</v>
      </c>
      <c r="B72" s="57" t="str">
        <f>IFERROR(__xludf.DUMMYFUNCTION("""COMPUTED_VALUE"""),"element")</f>
        <v>element</v>
      </c>
      <c r="C72" s="57" t="str">
        <f>IFERROR(__xludf.DUMMYFUNCTION("""COMPUTED_VALUE"""),"void")</f>
        <v>void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IFERROR(__xludf.DUMMYFUNCTION("""COMPUTED_VALUE"""),"returnPathContain")</f>
        <v>returnPathContain</v>
      </c>
      <c r="B73" s="57" t="str">
        <f>IFERROR(__xludf.DUMMYFUNCTION("""COMPUTED_VALUE"""),"element,component,key,expect")</f>
        <v>element,component,key,expect</v>
      </c>
      <c r="C73" s="57" t="str">
        <f>IFERROR(__xludf.DUMMYFUNCTION("""COMPUTED_VALUE"""),"void")</f>
        <v>void</v>
      </c>
      <c r="D73" s="57"/>
      <c r="E73" s="57"/>
      <c r="F73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IFERROR(__xludf.DUMMYFUNCTION("""COMPUTED_VALUE"""),"returnIndex")</f>
        <v>returnIndex</v>
      </c>
      <c r="B74" s="57" t="str">
        <f>IFERROR(__xludf.DUMMYFUNCTION("""COMPUTED_VALUE"""),"element,component,key,expect")</f>
        <v>element,component,key,expect</v>
      </c>
      <c r="C74" s="57" t="str">
        <f>IFERROR(__xludf.DUMMYFUNCTION("""COMPUTED_VALUE"""),"void")</f>
        <v>void</v>
      </c>
      <c r="D74" s="57"/>
      <c r="E74" s="57"/>
      <c r="F74" s="57" t="str">
        <f>IFERROR(__xludf.DUMMYFUNCTION("""COMPUTED_VALUE"""),"""index"" in variable file")</f>
        <v>"index" in variable file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IFERROR(__xludf.DUMMYFUNCTION("""COMPUTED_VALUE"""),"getSentenceByText")</f>
        <v>getSentenceByText</v>
      </c>
      <c r="B75" s="57" t="str">
        <f>IFERROR(__xludf.DUMMYFUNCTION("""COMPUTED_VALUE"""),"element,component[,split string]")</f>
        <v>element,component[,split string]</v>
      </c>
      <c r="C75" s="57" t="str">
        <f>IFERROR(__xludf.DUMMYFUNCTION("""COMPUTED_VALUE"""),"String")</f>
        <v>String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IFERROR(__xludf.DUMMYFUNCTION("""COMPUTED_VALUE"""),"setTagGameObject")</f>
        <v>setTagGameObject</v>
      </c>
      <c r="B76" s="57" t="str">
        <f>IFERROR(__xludf.DUMMYFUNCTION("""COMPUTED_VALUE"""),"element,tagName")</f>
        <v>element,tagName</v>
      </c>
      <c r="C76" s="57" t="str">
        <f>IFERROR(__xludf.DUMMYFUNCTION("""COMPUTED_VALUE"""),"void")</f>
        <v>void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IFERROR(__xludf.DUMMYFUNCTION("""COMPUTED_VALUE"""),"drag")</f>
        <v>drag</v>
      </c>
      <c r="B77" s="57" t="str">
        <f>IFERROR(__xludf.DUMMYFUNCTION("""COMPUTED_VALUE"""),"element1,element2")</f>
        <v>element1,element2</v>
      </c>
      <c r="C77" s="57" t="str">
        <f>IFERROR(__xludf.DUMMYFUNCTION("""COMPUTED_VALUE"""),"void")</f>
        <v>void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IFERROR(__xludf.DUMMYFUNCTION("""COMPUTED_VALUE"""),"returnChooseTopic")</f>
        <v>returnChooseTopic</v>
      </c>
      <c r="B78" s="57" t="str">
        <f>IFERROR(__xludf.DUMMYFUNCTION("""COMPUTED_VALUE"""),"from,to,exception,part")</f>
        <v>from,to,exception,part</v>
      </c>
      <c r="C78" s="57" t="str">
        <f>IFERROR(__xludf.DUMMYFUNCTION("""COMPUTED_VALUE"""),"void")</f>
        <v>void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IFERROR(__xludf.DUMMYFUNCTION("""COMPUTED_VALUE"""),"returnChooseTopic")</f>
        <v>returnChooseTopic</v>
      </c>
      <c r="B79" s="57" t="str">
        <f>IFERROR(__xludf.DUMMYFUNCTION("""COMPUTED_VALUE"""),"part")</f>
        <v>part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IFERROR(__xludf.DUMMYFUNCTION("""COMPUTED_VALUE"""),"deFindModeRunTestCase")</f>
        <v>deFindModeRunTestCase</v>
      </c>
      <c r="B80" s="57" t="str">
        <f>IFERROR(__xludf.DUMMYFUNCTION("""COMPUTED_VALUE"""),"key,sheetName,from,to")</f>
        <v>key,sheetName,from,to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IFERROR(__xludf.DUMMYFUNCTION("""COMPUTED_VALUE"""),"returnModeTC")</f>
        <v>returnModeTC</v>
      </c>
      <c r="B81" s="57" t="str">
        <f>IFERROR(__xludf.DUMMYFUNCTION("""COMPUTED_VALUE"""),"sheetName,to,expected,contain")</f>
        <v>sheetName,to,expected,contain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IFERROR(__xludf.DUMMYFUNCTION("""COMPUTED_VALUE"""),"ignoreScript")</f>
        <v>ignoreScript</v>
      </c>
      <c r="B82" s="57" t="str">
        <f>IFERROR(__xludf.DUMMYFUNCTION("""COMPUTED_VALUE"""),"number,to,sheetName,text")</f>
        <v>number,to,sheetName,text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IFERROR(__xludf.DUMMYFUNCTION("""COMPUTED_VALUE"""),"setRunModeTC")</f>
        <v>setRunModeTC</v>
      </c>
      <c r="B83" s="57" t="str">
        <f>IFERROR(__xludf.DUMMYFUNCTION("""COMPUTED_VALUE"""),"from,to,exception")</f>
        <v>from,to,exception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IFERROR(__xludf.DUMMYFUNCTION("""COMPUTED_VALUE"""),"setIndexVariableFile")</f>
        <v>setIndexVariableFile</v>
      </c>
      <c r="B84" s="57" t="str">
        <f>IFERROR(__xludf.DUMMYFUNCTION("""COMPUTED_VALUE"""),"index")</f>
        <v>index</v>
      </c>
      <c r="C84" s="57" t="str">
        <f>IFERROR(__xludf.DUMMYFUNCTION("""COMPUTED_VALUE"""),"void")</f>
        <v>void</v>
      </c>
      <c r="D84" s="57"/>
      <c r="E84" s="57"/>
      <c r="F84" s="57" t="str">
        <f>IFERROR(__xludf.DUMMYFUNCTION("""COMPUTED_VALUE"""),"set value for ""index"" in variable field")</f>
        <v>set value for "index" in variable field</v>
      </c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IFERROR(__xludf.DUMMYFUNCTION("""COMPUTED_VALUE"""),"addIndexVariableFile")</f>
        <v>addIndexVariableFile</v>
      </c>
      <c r="B85" s="57" t="str">
        <f>IFERROR(__xludf.DUMMYFUNCTION("""COMPUTED_VALUE"""),"add")</f>
        <v>add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IFERROR(__xludf.DUMMYFUNCTION("""COMPUTED_VALUE"""),"changeModeTC")</f>
        <v>changeModeTC</v>
      </c>
      <c r="B86" s="57" t="str">
        <f>IFERROR(__xludf.DUMMYFUNCTION("""COMPUTED_VALUE"""),"keyWord,locator,component,tcRow,expected")</f>
        <v>keyWord,locator,component,tcRow,expected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IFERROR(__xludf.DUMMYFUNCTION("""COMPUTED_VALUE"""),"changeModeTC")</f>
        <v>changeModeTC</v>
      </c>
      <c r="B87" s="57" t="str">
        <f>IFERROR(__xludf.DUMMYFUNCTION("""COMPUTED_VALUE"""),"variableKey,runYes,runNo,expect")</f>
        <v>variableKey,runYes,runNo,expect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IFERROR(__xludf.DUMMYFUNCTION("""COMPUTED_VALUE"""),"runYes: row tc modeyes")</f>
        <v>runYes: row tc modeyes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IFERROR(__xludf.DUMMYFUNCTION("""COMPUTED_VALUE"""),"changeModeTCSetTrue")</f>
        <v>changeModeTCSetTrue</v>
      </c>
      <c r="B88" s="57" t="str">
        <f>IFERROR(__xludf.DUMMYFUNCTION("""COMPUTED_VALUE"""),"(String actual,String tcRow,String expect)")</f>
        <v>(String actual,String tcRow,String expect)</v>
      </c>
      <c r="C88" s="57" t="str">
        <f>IFERROR(__xludf.DUMMYFUNCTION("""COMPUTED_VALUE"""),"void")</f>
        <v>void</v>
      </c>
      <c r="D88" s="57"/>
      <c r="E88" s="57"/>
      <c r="F88" s="57" t="str">
        <f>IFERROR(__xludf.DUMMYFUNCTION("""COMPUTED_VALUE"""),"actual check equal expect if true tcRow set mode run YES")</f>
        <v>actual check equal expect if true tcRow set mode run YES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IFERROR(__xludf.DUMMYFUNCTION("""COMPUTED_VALUE"""),"changeModeTCSetFail")</f>
        <v>changeModeTCSetFail</v>
      </c>
      <c r="B89" s="57" t="str">
        <f>IFERROR(__xludf.DUMMYFUNCTION("""COMPUTED_VALUE"""),"(String actual,String tcRow,String expect)")</f>
        <v>(String actual,String tcRow,String expect)</v>
      </c>
      <c r="C89" s="57" t="str">
        <f>IFERROR(__xludf.DUMMYFUNCTION("""COMPUTED_VALUE"""),"void")</f>
        <v>void</v>
      </c>
      <c r="D89" s="57"/>
      <c r="E89" s="57"/>
      <c r="F89" s="57" t="str">
        <f>IFERROR(__xludf.DUMMYFUNCTION("""COMPUTED_VALUE"""),"actual check equal expect if true tcRow set mode run NO")</f>
        <v>actual check equal expect if true tcRow set mode run NO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IFERROR(__xludf.DUMMYFUNCTION("""COMPUTED_VALUE"""),"isElementDisplay")</f>
        <v>isElementDisplay</v>
      </c>
      <c r="B90" s="57" t="str">
        <f>IFERROR(__xludf.DUMMYFUNCTION("""COMPUTED_VALUE"""),"element[,strSplit]")</f>
        <v>element[,strSplit]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IFERROR(__xludf.DUMMYFUNCTION("""COMPUTED_VALUE"""),"addTagForObject")</f>
        <v>addTagForObject</v>
      </c>
      <c r="B91" s="57" t="str">
        <f>IFERROR(__xludf.DUMMYFUNCTION("""COMPUTED_VALUE"""),"element,newTag")</f>
        <v>element,newTag</v>
      </c>
      <c r="C91" s="57" t="str">
        <f>IFERROR(__xludf.DUMMYFUNCTION("""COMPUTED_VALUE"""),"void")</f>
        <v>void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IFERROR(__xludf.DUMMYFUNCTION("""COMPUTED_VALUE"""),"pause")</f>
        <v>pause</v>
      </c>
      <c r="B92" s="57"/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IFERROR(__xludf.DUMMYFUNCTION("""COMPUTED_VALUE"""),"pause program")</f>
        <v>pause program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IFERROR(__xludf.DUMMYFUNCTION("""COMPUTED_VALUE"""),"resume")</f>
        <v>resume</v>
      </c>
      <c r="B93" s="57"/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IFERROR(__xludf.DUMMYFUNCTION("""COMPUTED_VALUE"""),"unpause program")</f>
        <v>unpause program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IFERROR(__xludf.DUMMYFUNCTION("""COMPUTED_VALUE"""),"getAudiosSource")</f>
        <v>getAudiosSource</v>
      </c>
      <c r="B94" s="57" t="str">
        <f>IFERROR(__xludf.DUMMYFUNCTION("""COMPUTED_VALUE"""),"element,expect")</f>
        <v>element,expect</v>
      </c>
      <c r="C94" s="57" t="str">
        <f>IFERROR(__xludf.DUMMYFUNCTION("""COMPUTED_VALUE"""),"String")</f>
        <v>String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IFERROR(__xludf.DUMMYFUNCTION("""COMPUTED_VALUE"""),"getAudiosSourceByTime")</f>
        <v>getAudiosSourceByTime</v>
      </c>
      <c r="B95" s="57" t="str">
        <f>IFERROR(__xludf.DUMMYFUNCTION("""COMPUTED_VALUE"""),"element,second,expect")</f>
        <v>element,second,expect</v>
      </c>
      <c r="C95" s="57" t="str">
        <f>IFERROR(__xludf.DUMMYFUNCTION("""COMPUTED_VALUE"""),"String")</f>
        <v>String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IFERROR(__xludf.DUMMYFUNCTION("""COMPUTED_VALUE"""),"getAudiosSourceByLocator")</f>
        <v>getAudiosSourceByLocator</v>
      </c>
      <c r="B96" s="57" t="str">
        <f>IFERROR(__xludf.DUMMYFUNCTION("""COMPUTED_VALUE"""),"element1,element2,expect")</f>
        <v>element1,element2,expect</v>
      </c>
      <c r="C96" s="57" t="str">
        <f>IFERROR(__xludf.DUMMYFUNCTION("""COMPUTED_VALUE"""),"String")</f>
        <v>String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IFERROR(__xludf.DUMMYFUNCTION("""COMPUTED_VALUE"""),"deFindAnswerDienThe")</f>
        <v>deFindAnswerDienThe</v>
      </c>
      <c r="B97" s="57" t="str">
        <f>IFERROR(__xludf.DUMMYFUNCTION("""COMPUTED_VALUE"""),"locator(ảnh),component,property[,strReplace,strAdd],locator1(text),expect")</f>
        <v>locator(ảnh),component,property[,strReplace,strAdd],locator1(text),expect</v>
      </c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IFERROR(__xludf.DUMMYFUNCTION("""COMPUTED_VALUE"""),"return value locator1 in $.path in variable file")</f>
        <v>return value locator1 in $.path in variable file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IFERROR(__xludf.DUMMYFUNCTION("""COMPUTED_VALUE"""),"getElementDisplayInScene")</f>
        <v>getElementDisplayInScene</v>
      </c>
      <c r="B98" s="57" t="str">
        <f>IFERROR(__xludf.DUMMYFUNCTION("""COMPUTED_VALUE"""),"strAdd,expect")</f>
        <v>strAdd,expect</v>
      </c>
      <c r="C98" s="57" t="str">
        <f>IFERROR(__xludf.DUMMYFUNCTION("""COMPUTED_VALUE"""),"void")</f>
        <v>void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IFERROR(__xludf.DUMMYFUNCTION("""COMPUTED_VALUE"""),"isElementsDisplay")</f>
        <v>isElementsDisplay</v>
      </c>
      <c r="B99" s="57" t="str">
        <f>IFERROR(__xludf.DUMMYFUNCTION("""COMPUTED_VALUE"""),"strSplit,locator")</f>
        <v>strSplit,locator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