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>
    <definedName hidden="1" localSheetId="2" name="_xlnm._FilterDatabase">TestSteps!$A$1:$AD$174</definedName>
  </definedNames>
  <calcPr/>
  <extLst>
    <ext uri="GoogleSheetsCustomDataVersion2">
      <go:sheetsCustomData xmlns:go="http://customooxmlschemas.google.com/" r:id="rId7" roundtripDataChecksum="Rim6anZEqDLtljbjlbo7iz03v/1WmgE9qSu9R3UCZ0s="/>
    </ext>
  </extLst>
</workbook>
</file>

<file path=xl/sharedStrings.xml><?xml version="1.0" encoding="utf-8"?>
<sst xmlns="http://schemas.openxmlformats.org/spreadsheetml/2006/main" count="1188" uniqueCount="341">
  <si>
    <t>TCID</t>
  </si>
  <si>
    <t>Description</t>
  </si>
  <si>
    <t>RunMode</t>
  </si>
  <si>
    <t>Status</t>
  </si>
  <si>
    <t>Error</t>
  </si>
  <si>
    <t>PASS</t>
  </si>
  <si>
    <t>FAIL</t>
  </si>
  <si>
    <t>TC01</t>
  </si>
  <si>
    <t>Play game</t>
  </si>
  <si>
    <t>N</t>
  </si>
  <si>
    <t/>
  </si>
  <si>
    <t>TC02</t>
  </si>
  <si>
    <t xml:space="preserve">Kiểm tra thứ xuất hiện câu </t>
  </si>
  <si>
    <t>Y</t>
  </si>
  <si>
    <t>TC03</t>
  </si>
  <si>
    <t>Kiểm tra amin chớp mắt khi phát audio câu</t>
  </si>
  <si>
    <t>TC04</t>
  </si>
  <si>
    <t>Kiểm tra câu câu hỏi xuất hiện trước câu trả lời</t>
  </si>
  <si>
    <t>TC05</t>
  </si>
  <si>
    <t>Kiểm tra câu hỏi xuất hiện từ trái sang</t>
  </si>
  <si>
    <t>TC06</t>
  </si>
  <si>
    <t>Kiểm tra đáp án xuất hiện từ trên xuống</t>
  </si>
  <si>
    <t>TC07</t>
  </si>
  <si>
    <t>Kiểm tra logic vị trí của ống dẫn từ câu xuống</t>
  </si>
  <si>
    <t>TC08</t>
  </si>
  <si>
    <t>Kiểm tra logic xuất hiện mũi tên</t>
  </si>
  <si>
    <t>TC09</t>
  </si>
  <si>
    <t>Kiểm tra audio câu trả lời</t>
  </si>
  <si>
    <t>TC10</t>
  </si>
  <si>
    <t>Kiểm tra xuất hiện bàn tay guiding</t>
  </si>
  <si>
    <t>TC11</t>
  </si>
  <si>
    <t>Kiểm tra giao diện khi guiding</t>
  </si>
  <si>
    <t>TC12</t>
  </si>
  <si>
    <t>Kiểm tra ẩn guiding mũi tên khi kéo đáp án gần miệng máy</t>
  </si>
  <si>
    <t>TC13</t>
  </si>
  <si>
    <t>Kiểm tra ẩn guiding ở turn 2</t>
  </si>
  <si>
    <t>TC14</t>
  </si>
  <si>
    <t>Kiểm tra kịch bản khi tap đáp án sai</t>
  </si>
  <si>
    <t>TC15</t>
  </si>
  <si>
    <t>Kiểm tra tap vào câu phát audio câu</t>
  </si>
  <si>
    <t>TC16</t>
  </si>
  <si>
    <t>Kiểm tra khi drag đáp án anim nhìn theo hướng đáp án</t>
  </si>
  <si>
    <t>TC17</t>
  </si>
  <si>
    <t>Kiểm tra logic audio têu đề phát lại sau lần đầu hiện guiding + 6 lần hiện guiding</t>
  </si>
  <si>
    <t>TC18</t>
  </si>
  <si>
    <t>Kiểm tra tắt guiding bàn tay khi tap đáp án</t>
  </si>
  <si>
    <t>TC19</t>
  </si>
  <si>
    <t>Kiểm tra tắt guiding bàn tay khi drag đáp án</t>
  </si>
  <si>
    <t>TC20</t>
  </si>
  <si>
    <t>Kiểm tra tắt guiding bàn tay khi tap câu</t>
  </si>
  <si>
    <t>TC21</t>
  </si>
  <si>
    <t>Kiểm tra khi drag đáp án sai 3 lần liên tiếp</t>
  </si>
  <si>
    <t>TC22</t>
  </si>
  <si>
    <t>Kiểm tra drag đáp án đúng ra vị trí khác miệng máy</t>
  </si>
  <si>
    <t>TC23</t>
  </si>
  <si>
    <t>Kiểm tra giao diện câu hỏi</t>
  </si>
  <si>
    <t>TC24</t>
  </si>
  <si>
    <t>Kiểm tra khi kịch bản câu khi drag đúng đáp án</t>
  </si>
  <si>
    <t>TC25</t>
  </si>
  <si>
    <t>Kiểm tra kịch bản anim khi drag đáp án đúng</t>
  </si>
  <si>
    <t>TC26</t>
  </si>
  <si>
    <t>Kiểm tra Kiểm tra khi Uesr chơi lượt hai không phát audio đề bài</t>
  </si>
  <si>
    <t>TC27</t>
  </si>
  <si>
    <t>Kiểm tra giao diện màn hình end game</t>
  </si>
  <si>
    <t>TC28</t>
  </si>
  <si>
    <t>Kiểm tra play anim xe tải chở robot</t>
  </si>
  <si>
    <t>TC29</t>
  </si>
  <si>
    <t>Kiểm tra phát audio anim xe tải chở robot</t>
  </si>
  <si>
    <t>TSID</t>
  </si>
  <si>
    <t>Keyword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</si>
  <si>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</si>
  <si>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</si>
  <si>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</si>
  <si>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</si>
  <si>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</si>
  <si>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</si>
  <si>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</si>
  <si>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</si>
  <si>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</si>
  <si>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</si>
  <si>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click</t>
  </si>
  <si>
    <t>HomeButton,Button.onClick()</t>
  </si>
  <si>
    <t>TS02</t>
  </si>
  <si>
    <t>Chọn khóa Monkey go</t>
  </si>
  <si>
    <t>BasicEnglish,Button.onClick()</t>
  </si>
  <si>
    <t>getCurrentScene</t>
  </si>
  <si>
    <t>CourseList</t>
  </si>
  <si>
    <t>MonkeyGoHome</t>
  </si>
  <si>
    <t>TS03</t>
  </si>
  <si>
    <t>Play game Word machine</t>
  </si>
  <si>
    <t>Button(Clone)[1],Button.onClick()</t>
  </si>
  <si>
    <t>TS04</t>
  </si>
  <si>
    <t>Đợi màn hình game xuất hiện</t>
  </si>
  <si>
    <t>waitForObject</t>
  </si>
  <si>
    <t>ButtonClose</t>
  </si>
  <si>
    <t>elementDisplay</t>
  </si>
  <si>
    <t>Robot</t>
  </si>
  <si>
    <t>true</t>
  </si>
  <si>
    <t>Kiểm tra audio khi play game</t>
  </si>
  <si>
    <t>MachineCore</t>
  </si>
  <si>
    <t>getAudioSource</t>
  </si>
  <si>
    <t>FxSource</t>
  </si>
  <si>
    <t>SFX bang chuyen (UnityEngine.AudioClip)</t>
  </si>
  <si>
    <t>Kiểm tra sau khi audio câu và anim robot nhìn theo chữ</t>
  </si>
  <si>
    <t>waitForObjectContain</t>
  </si>
  <si>
    <t>FxSource,AudioSource,clip</t>
  </si>
  <si>
    <t>Drag the correct word into the machine to complete</t>
  </si>
  <si>
    <t>getSpineState</t>
  </si>
  <si>
    <t>Start</t>
  </si>
  <si>
    <t>Kiểm tra robot nháy mắt khi audio tiêu đề được đọc</t>
  </si>
  <si>
    <t>jumbled_pages_game_name</t>
  </si>
  <si>
    <t>Blink</t>
  </si>
  <si>
    <t>Close game</t>
  </si>
  <si>
    <t>Mở game</t>
  </si>
  <si>
    <t>SENTENCE_DATA</t>
  </si>
  <si>
    <t>Kiểm tra vị trí của câu hỏi hiển thị trong khung hình</t>
  </si>
  <si>
    <t>waitForObjectInScreen</t>
  </si>
  <si>
    <t>isPointInScreen</t>
  </si>
  <si>
    <t>Kiểm tra vị trí của câu trả lời hiển thị trong khung hình</t>
  </si>
  <si>
    <t>ListAnswer</t>
  </si>
  <si>
    <t>false</t>
  </si>
  <si>
    <t>ButtonClose,Button.onClick()</t>
  </si>
  <si>
    <t>Button(Clone)[1]/Text (TMP),5</t>
  </si>
  <si>
    <t>Kiểm tra câu hỏi di chuyển từ trái sang</t>
  </si>
  <si>
    <t>isMoveLeft</t>
  </si>
  <si>
    <t>SENTENCE_DATA,1</t>
  </si>
  <si>
    <t>isMoveDown</t>
  </si>
  <si>
    <t>ListAnswer,2</t>
  </si>
  <si>
    <t>Kiểm tra vị trí ống dẫn từ và ô trống = nhau turn 1</t>
  </si>
  <si>
    <t>isLocationCompare</t>
  </si>
  <si>
    <t>Pipe,Underline,x</t>
  </si>
  <si>
    <t>Chọn đáp án đúng</t>
  </si>
  <si>
    <t>move</t>
  </si>
  <si>
    <t>ANSWER_MID,MountPipe</t>
  </si>
  <si>
    <t>Kiểm tra vị trí ống dẫn từ và ô trống = nhau turn 2</t>
  </si>
  <si>
    <t>Đợi câu hỏi xuất hiện trong screen</t>
  </si>
  <si>
    <t>Arrow</t>
  </si>
  <si>
    <t>Đợi đáp án xuất hiện trong screen</t>
  </si>
  <si>
    <t>Kiểm tra audio của game</t>
  </si>
  <si>
    <t>ANSWER_MID,Button.onClick()</t>
  </si>
  <si>
    <t xml:space="preserve"> ~ 5s k thao tác màn hình bàn tay guding xuất hiện</t>
  </si>
  <si>
    <t>ObjectWasCloneToGuiding</t>
  </si>
  <si>
    <t>ObjectWasCloneToGuiding,6</t>
  </si>
  <si>
    <t>Guiding bao gồm bàn tay guiding</t>
  </si>
  <si>
    <t>GuidingHand(Clone)</t>
  </si>
  <si>
    <t>getImageName</t>
  </si>
  <si>
    <t>Hand_2 (UnityEngine.Sprite)</t>
  </si>
  <si>
    <t>Guiding bao gồm text đáp án đúng</t>
  </si>
  <si>
    <t>getText</t>
  </si>
  <si>
    <t>ObjectWasCloneToGuiding/Text (TMP) (1)</t>
  </si>
  <si>
    <t>overthinking</t>
  </si>
  <si>
    <t>Kiểm tra màu button của guding</t>
  </si>
  <si>
    <t>getImageColor</t>
  </si>
  <si>
    <t>RGBA(1.000, 0.243, 0.224, 1.000)</t>
  </si>
  <si>
    <t>Kéo đáp án sai gần miệng máy</t>
  </si>
  <si>
    <t>ANSWER_RIGHT,MountPipe</t>
  </si>
  <si>
    <t>Kéo đáp án đúng</t>
  </si>
  <si>
    <t>Đợi câu turn 2 xuất hiênk</t>
  </si>
  <si>
    <t>Chọn đáp án sai</t>
  </si>
  <si>
    <t>Đợi 1 s</t>
  </si>
  <si>
    <t>sleep</t>
  </si>
  <si>
    <t>1</t>
  </si>
  <si>
    <t>Đáp án bay về vị trí cũ</t>
  </si>
  <si>
    <t>ANSWER_RIGHT</t>
  </si>
  <si>
    <t>getPointScreen</t>
  </si>
  <si>
    <t>ANSWER_RIGHT,x</t>
  </si>
  <si>
    <t>646.0043</t>
  </si>
  <si>
    <t>Kiểm tra robot phát anim lắc đầu</t>
  </si>
  <si>
    <t>Wrong</t>
  </si>
  <si>
    <t>Kiểm tra tap vào câu</t>
  </si>
  <si>
    <t>SENTENCE_DATA,Button.onClick()</t>
  </si>
  <si>
    <t>9</t>
  </si>
  <si>
    <t>Đợi bàn tay guiding xuất hiện lần đầu</t>
  </si>
  <si>
    <t>Đợi guiding xuất hiện</t>
  </si>
  <si>
    <t>Tap vào đáp án</t>
  </si>
  <si>
    <t>drag vào đáp án sai</t>
  </si>
  <si>
    <t>Tap vào câu</t>
  </si>
  <si>
    <t>Đợi bàn tay guiding xuất hiện</t>
  </si>
  <si>
    <t>ObjectWasCloneToGuiding,2</t>
  </si>
  <si>
    <t>Đợi bàn tay guiding ẩn</t>
  </si>
  <si>
    <t>waitForObjectNotPresent</t>
  </si>
  <si>
    <t>drag vào đáp án đúng</t>
  </si>
  <si>
    <t>moveByCoordinates</t>
  </si>
  <si>
    <t>ANSWER_MID,1</t>
  </si>
  <si>
    <t>Kiểm tra màu chữ</t>
  </si>
  <si>
    <t>Kiểm tra ảnh từ gạch chân</t>
  </si>
  <si>
    <t>Underline</t>
  </si>
  <si>
    <t>Asset 7 (UnityEngine.Sprite)</t>
  </si>
  <si>
    <t>Kiểm tra ảnh màu từ gạch chân</t>
  </si>
  <si>
    <t>RGBA(1.000, 0.510, 0.361, 1.000)</t>
  </si>
  <si>
    <t>Đợi đáp án xuất hiện</t>
  </si>
  <si>
    <t>elementNotDisplay</t>
  </si>
  <si>
    <t>ANSWER_MID,5</t>
  </si>
  <si>
    <t>Kiểm tra gạch chân biến mất</t>
  </si>
  <si>
    <t>Underline,5</t>
  </si>
  <si>
    <t>Kiểm tra đáp án xuất hiện ở phần gạch chân</t>
  </si>
  <si>
    <t>ANSWER_MID,Underline,x</t>
  </si>
  <si>
    <t>ANSWER_MID,LeftText,y</t>
  </si>
  <si>
    <t>Kiểm tra câu di chuyển ra ngoài màn hình</t>
  </si>
  <si>
    <t>waitForObjectNotInScreen</t>
  </si>
  <si>
    <t>SENTENCE_DATA,10,w,x</t>
  </si>
  <si>
    <t>gat can - Finn</t>
  </si>
  <si>
    <t>Kiểm tra ong gạt cần</t>
  </si>
  <si>
    <t>Machine</t>
  </si>
  <si>
    <t>gat can - Machine</t>
  </si>
  <si>
    <t>Kiểm tra ống hạ xuộng</t>
  </si>
  <si>
    <t>Pipechild</t>
  </si>
  <si>
    <t>Ong ha xuong</t>
  </si>
  <si>
    <t>Kiểm tra đáp án fade out</t>
  </si>
  <si>
    <t>ListAnswer,10,h,y</t>
  </si>
  <si>
    <t>Kiểm tra không phát audio đề bài</t>
  </si>
  <si>
    <t>Short Notification 1 (UnityEngine.AudioClip)</t>
  </si>
  <si>
    <t>ANSWER_LEFT,MountPipe</t>
  </si>
  <si>
    <t>Kiểm tra ảnh từ quả đồi trái 1</t>
  </si>
  <si>
    <t>CanvasEnding,20</t>
  </si>
  <si>
    <t>CanvasEnding/GameObject (1)/Image</t>
  </si>
  <si>
    <t>Asset 5 (UnityEngine.Sprite)</t>
  </si>
  <si>
    <t>Kiểm tra ảnh từ quả đồi trái 2</t>
  </si>
  <si>
    <t>CanvasEnding/GameObject (1)/Image/Image</t>
  </si>
  <si>
    <t>Asset 14 (UnityEngine.Sprite)</t>
  </si>
  <si>
    <t>Kiểm tra ảnh màu từ quả đồi trái 1</t>
  </si>
  <si>
    <t>RGBA(0.035, 0.514, 0.239, 1.000)</t>
  </si>
  <si>
    <t>Kiểm tra ảnh màu từ quả đồi trái 2</t>
  </si>
  <si>
    <t>RGBA(1.000, 1.000, 1.000, 1.000)</t>
  </si>
  <si>
    <t>Kiểm tra ảnh từ quả đồi giữa 1</t>
  </si>
  <si>
    <t>CanvasEnding/GameObject (1)/Image (7)</t>
  </si>
  <si>
    <t>Kiểm tra ảnh từ quả đồi giữa 2</t>
  </si>
  <si>
    <t>CanvasEnding/GameObject (1)/Image (7)/Image</t>
  </si>
  <si>
    <t>Asset 15 (UnityEngine.Sprite)</t>
  </si>
  <si>
    <t>Kiểm tra ảnh màu từ quả đồi giữa 1</t>
  </si>
  <si>
    <t>Kiểm tra ảnh màu từ quả đồi giữa 2</t>
  </si>
  <si>
    <t>Kiểm tra ảnh từ quả đồi phải 1</t>
  </si>
  <si>
    <t>CanvasEnding/GameObject (1)/Image (8)</t>
  </si>
  <si>
    <t>Kiểm tra ảnh từ quả đồi phải 2</t>
  </si>
  <si>
    <t>CanvasEnding/GameObject (1)/Image (8)/Image</t>
  </si>
  <si>
    <t>Asset 16 (UnityEngine.Sprite)</t>
  </si>
  <si>
    <t>Kiểm tra ảnh màu từ quả đồi phải 1</t>
  </si>
  <si>
    <t>Kiểm tra ảnh màu từ quả đồi phải 2</t>
  </si>
  <si>
    <t>Kiểm tra phần giao diện đường cỏ 1</t>
  </si>
  <si>
    <t>Road/Image</t>
  </si>
  <si>
    <t>RGBA(0.282, 0.631, 0.251, 1.000)</t>
  </si>
  <si>
    <t>Kiểm tra phần giao diện đường oto 1</t>
  </si>
  <si>
    <t>Road/Image (1)</t>
  </si>
  <si>
    <t>RGBA(0.749, 0.569, 0.443, 1.000)</t>
  </si>
  <si>
    <t>Kiểm tra phần giao diện đường oto 2</t>
  </si>
  <si>
    <t>Road/Road/Image (2)</t>
  </si>
  <si>
    <t>RGBA(1.000, 0.835, 0.714, 1.000)</t>
  </si>
  <si>
    <t>Kiểm tra phần ảnh cỏ ven đường</t>
  </si>
  <si>
    <t>CanvasEnding/Image (7)</t>
  </si>
  <si>
    <t>Kiểm tra phần màu ảnh cỏ ven đường</t>
  </si>
  <si>
    <t>Kiểm tra ảnh cây bên trái 1</t>
  </si>
  <si>
    <t>GameObject/Image</t>
  </si>
  <si>
    <t>Asset 10 (UnityEngine.Sprite)</t>
  </si>
  <si>
    <t>Kiểm tra ảnh cây bên phải 1</t>
  </si>
  <si>
    <t>GameObject/Image (1)</t>
  </si>
  <si>
    <t>Asset 12 (UnityEngine.Sprite)</t>
  </si>
  <si>
    <t>Kiểm tra ảnh dấu chân trên đường 1</t>
  </si>
  <si>
    <t>Leg/Image</t>
  </si>
  <si>
    <t>Asset 3 (UnityEngine.Sprite)</t>
  </si>
  <si>
    <t>Kiểm tra ảnh dấu chân trên đường 2</t>
  </si>
  <si>
    <t>Leg/Image (1)</t>
  </si>
  <si>
    <t>Asset 4 (UnityEngine.Sprite)</t>
  </si>
  <si>
    <t>Kiểm tra ảnh dấu chân trên đường 3</t>
  </si>
  <si>
    <t>Leg/Image (2)</t>
  </si>
  <si>
    <t>Kiểm tra ảnh dấu chân trên đường 4</t>
  </si>
  <si>
    <t>Leg/Image (3)</t>
  </si>
  <si>
    <t>Asset 6 (UnityEngine.Sprite)</t>
  </si>
  <si>
    <t>Kiểm tra ảnh dấu chân trên đường 5</t>
  </si>
  <si>
    <t>Leg/Image (4)</t>
  </si>
  <si>
    <t>Kiểm tra ảnh dấu chân trên đường 6</t>
  </si>
  <si>
    <t>Leg/Image (5)</t>
  </si>
  <si>
    <t>Asset 8 (UnityEngine.Sprite)</t>
  </si>
  <si>
    <t>Kiểm tra ảnh dấu chân trên đường 7</t>
  </si>
  <si>
    <t>Leg/Image (6)</t>
  </si>
  <si>
    <t>Asset 9 (UnityEngine.Sprite)</t>
  </si>
  <si>
    <t>Kiểm tra ảnh dấu chân trên đường 8</t>
  </si>
  <si>
    <t>Leg/Image (7)</t>
  </si>
  <si>
    <t>Kiểm tra hoa bên đường 1</t>
  </si>
  <si>
    <t>GameObject (2)/Image</t>
  </si>
  <si>
    <t>Asset 18 (UnityEngine.Sprite)</t>
  </si>
  <si>
    <t>Kiểm tra hoa bên đường 2</t>
  </si>
  <si>
    <t>GameObject (2)/Image (3)</t>
  </si>
  <si>
    <t>Kiểm tra hoa bên đường 3</t>
  </si>
  <si>
    <t>GameObject (2)/Image (4)</t>
  </si>
  <si>
    <t>Kiểm tra hoa bên đường 4</t>
  </si>
  <si>
    <t>GameObject (2)/Image (5)</t>
  </si>
  <si>
    <t>Kiểm tra hoa bên đường 5</t>
  </si>
  <si>
    <t>GameObject (2)/Image (2)</t>
  </si>
  <si>
    <t>Kiểm tra hoa bên đường 6</t>
  </si>
  <si>
    <t>GameObject (2)/Image (6)</t>
  </si>
  <si>
    <t>Kiểm tra ảnh hươu trên bãi cỏ 1</t>
  </si>
  <si>
    <t>Peer/Image</t>
  </si>
  <si>
    <t>Kiểm tra ảnh hươu trên bãi cỏ 2</t>
  </si>
  <si>
    <t>Peer/Image (1)</t>
  </si>
  <si>
    <t>Kiểm tra ảnh hươu trên bãi cỏ 3</t>
  </si>
  <si>
    <t>Peer/Image (2)</t>
  </si>
  <si>
    <t>Asset 17 (UnityEngine.Sprite)</t>
  </si>
  <si>
    <t>Kiểm tra ảnh cây bên trái 2</t>
  </si>
  <si>
    <t>GameObject (3)/Image</t>
  </si>
  <si>
    <t>Asset 11 (UnityEngine.Sprite)</t>
  </si>
  <si>
    <t>Kiểm tra ảnh cây bên phải 2</t>
  </si>
  <si>
    <t>GameObject (3)/Image (1)</t>
  </si>
  <si>
    <t>Asset 13 (UnityEngine.Sprite)</t>
  </si>
  <si>
    <t>Kiểm tra mây 1</t>
  </si>
  <si>
    <t>*chongchong/Image (2)</t>
  </si>
  <si>
    <t>Kiểm tra mây 2</t>
  </si>
  <si>
    <t>*chongchong/Image (3)</t>
  </si>
  <si>
    <t>Kiểm tra mây 3</t>
  </si>
  <si>
    <t>*chongchong/Image (4)</t>
  </si>
  <si>
    <t>Kiểm tra màu mây 1</t>
  </si>
  <si>
    <t>Kiểm tra màu  mây 2</t>
  </si>
  <si>
    <t>Kiểm tra màu  mây 3</t>
  </si>
  <si>
    <t>Kiểm tra ảnh thân chong chóng 1</t>
  </si>
  <si>
    <t>*chongchong/Image (5)</t>
  </si>
  <si>
    <t>Asset 19 (UnityEngine.Sprite)</t>
  </si>
  <si>
    <t>Kiểm tra màu thân chong chóng 1</t>
  </si>
  <si>
    <t>Kiểm tra ảnh cánh chong chóng 1</t>
  </si>
  <si>
    <t xml:space="preserve">*chongchong/Image (5)/Image </t>
  </si>
  <si>
    <t>Kiểm tra màu cánh chong chóng 1</t>
  </si>
  <si>
    <t>Kiểm tra ảnh thân chong chóng 2</t>
  </si>
  <si>
    <t>*chongchong/Image (6)</t>
  </si>
  <si>
    <t>Kiểm tra màu thân chong chóng 2</t>
  </si>
  <si>
    <t>Kiểm tra ảnh cánh chong chóng 2</t>
  </si>
  <si>
    <t xml:space="preserve">*chongchong/Image (6)/Image </t>
  </si>
  <si>
    <t>Kiểm tra màu cánh chong chóng 2</t>
  </si>
  <si>
    <t>Kiểm tra chong chóng 1 xoay</t>
  </si>
  <si>
    <t>isRotation</t>
  </si>
  <si>
    <t>Kiểm tra chong chóng 2 xoay</t>
  </si>
  <si>
    <t>Kiểm tra mây 1 bay về bên phải</t>
  </si>
  <si>
    <t xml:space="preserve">*chongchong/Image (2)/Image </t>
  </si>
  <si>
    <t>Kiểm tra mây 2 bay về bên phải</t>
  </si>
  <si>
    <t xml:space="preserve">*chongchong/Image (3)/Image </t>
  </si>
  <si>
    <t>Kiểm tra mây 3 bay về bên phải</t>
  </si>
  <si>
    <t xml:space="preserve">*chongchong/Image (4)/Image </t>
  </si>
  <si>
    <t>Kéo đáp án đúng turn 1</t>
  </si>
  <si>
    <t>Kéo đáp án đúng turn 2</t>
  </si>
  <si>
    <t>Hiển thị màn end game</t>
  </si>
  <si>
    <t xml:space="preserve">Hiển thị amin ô tô tải chạy qua </t>
  </si>
  <si>
    <t>Car</t>
  </si>
  <si>
    <t>Kiểm tra audio</t>
  </si>
  <si>
    <t>Driving cut (UnityEngine.AudioClip)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</si>
</sst>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3.0"/>
      <color theme="1"/>
      <name val="Times New Roman"/>
    </font>
    <font>
      <sz val="12.0"/>
      <color theme="1"/>
      <name val="Times New Roman"/>
    </font>
    <font>
      <sz val="10.0"/>
      <color theme="1"/>
      <name val="Arial"/>
    </font>
    <font>
      <sz val="12.0"/>
      <color rgb="FF000000"/>
      <name val="&quot;Times New Roman&quot;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horizontal="left"/>
    </xf>
    <xf borderId="0" fillId="0" fontId="1" numFmtId="0" xfId="0" applyFont="1"/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Font="1"/>
    <xf borderId="1" fillId="3" fontId="2" numFmtId="0" xfId="0" applyBorder="1" applyFill="1" applyFont="1"/>
    <xf borderId="0" fillId="0" fontId="2" numFmtId="0" xfId="0" applyFont="1"/>
    <xf borderId="1" fillId="4" fontId="2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horizontal="left" readingOrder="0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center" shrinkToFit="0" wrapText="1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quotePrefix="1" borderId="0" fillId="0" fontId="6" numFmtId="0" xfId="0" applyAlignment="1" applyFont="1">
      <alignment readingOrder="0" shrinkToFit="0" vertical="bottom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49" xfId="0" applyAlignment="1" applyFont="1" applyNumberFormat="1">
      <alignment shrinkToFit="0" vertical="center" wrapText="1"/>
    </xf>
    <xf quotePrefix="1"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49" xfId="0" applyAlignment="1" applyFont="1" applyNumberForma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horizontal="left"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</cols>
  <sheetData>
    <row r="1" ht="15.75" customHeight="1">
      <c r="A1" s="1" t="str">
        <f>IFERROR(__xludf.DUMMYFUNCTION("IMPORTRANGE(""https://docs.google.com/spreadsheets/d/1LdgyhxYW9Lh1fGd5s0S1oxhFlAL2nJXQp7mHAPUsHfU/edit#gid=0"",""Sheet1!A:D"")"),"Keyword")</f>
        <v>Keyword</v>
      </c>
      <c r="B1" s="2" t="str">
        <f>IFERROR(__xludf.DUMMYFUNCTION("""COMPUTED_VALUE"""),"Param")</f>
        <v>Param</v>
      </c>
      <c r="C1" s="2" t="str">
        <f>IFERROR(__xludf.DUMMYFUNCTION("""COMPUTED_VALUE"""),"Return type")</f>
        <v>Return type</v>
      </c>
      <c r="D1" s="2" t="str">
        <f>IFERROR(__xludf.DUMMYFUNCTION("""COMPUTED_VALUE"""),"value")</f>
        <v>value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3" t="str">
        <f>IFERROR(__xludf.DUMMYFUNCTION("""COMPUTED_VALUE"""),"openApp")</f>
        <v>openApp</v>
      </c>
      <c r="B2" s="4"/>
      <c r="C2" s="4" t="str">
        <f>IFERROR(__xludf.DUMMYFUNCTION("""COMPUTED_VALUE"""),"void")</f>
        <v>void</v>
      </c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tr">
        <f>IFERROR(__xludf.DUMMYFUNCTION("""COMPUTED_VALUE"""),"waitingForCourseListDisplay")</f>
        <v>waitingForCourseListDisplay</v>
      </c>
      <c r="B3" s="4"/>
      <c r="C3" s="4" t="str">
        <f>IFERROR(__xludf.DUMMYFUNCTION("""COMPUTED_VALUE"""),"void")</f>
        <v>void</v>
      </c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tr">
        <f>IFERROR(__xludf.DUMMYFUNCTION("""COMPUTED_VALUE"""),"click")</f>
        <v>click</v>
      </c>
      <c r="B4" s="4" t="str">
        <f>IFERROR(__xludf.DUMMYFUNCTION("""COMPUTED_VALUE"""),"element,property[,index]")</f>
        <v>element,property[,index]</v>
      </c>
      <c r="C4" s="4" t="str">
        <f>IFERROR(__xludf.DUMMYFUNCTION("""COMPUTED_VALUE"""),"void")</f>
        <v>void</v>
      </c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tr">
        <f>IFERROR(__xludf.DUMMYFUNCTION("""COMPUTED_VALUE"""),"getCurrentScene")</f>
        <v>getCurrentScene</v>
      </c>
      <c r="B5" s="4" t="str">
        <f>IFERROR(__xludf.DUMMYFUNCTION("""COMPUTED_VALUE"""),"element")</f>
        <v>element</v>
      </c>
      <c r="C5" s="4" t="str">
        <f>IFERROR(__xludf.DUMMYFUNCTION("""COMPUTED_VALUE"""),"String")</f>
        <v>String</v>
      </c>
      <c r="D5" s="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tr">
        <f>IFERROR(__xludf.DUMMYFUNCTION("""COMPUTED_VALUE"""),"elementDisplay")</f>
        <v>elementDisplay</v>
      </c>
      <c r="B6" s="4" t="str">
        <f>IFERROR(__xludf.DUMMYFUNCTION("""COMPUTED_VALUE"""),"element[,index]")</f>
        <v>element[,index]</v>
      </c>
      <c r="C6" s="4" t="str">
        <f>IFERROR(__xludf.DUMMYFUNCTION("""COMPUTED_VALUE"""),"String")</f>
        <v>String</v>
      </c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tr">
        <f>IFERROR(__xludf.DUMMYFUNCTION("""COMPUTED_VALUE"""),"clickDownAndUp")</f>
        <v>clickDownAndUp</v>
      </c>
      <c r="B7" s="4" t="str">
        <f>IFERROR(__xludf.DUMMYFUNCTION("""COMPUTED_VALUE"""),"element[,index]")</f>
        <v>element[,index]</v>
      </c>
      <c r="C7" s="4" t="str">
        <f>IFERROR(__xludf.DUMMYFUNCTION("""COMPUTED_VALUE"""),"void")</f>
        <v>void</v>
      </c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tr">
        <f>IFERROR(__xludf.DUMMYFUNCTION("""COMPUTED_VALUE"""),"swipeToLeft")</f>
        <v>swipeToLeft</v>
      </c>
      <c r="B8" s="4" t="str">
        <f>IFERROR(__xludf.DUMMYFUNCTION("""COMPUTED_VALUE"""),"number")</f>
        <v>number</v>
      </c>
      <c r="C8" s="4" t="str">
        <f>IFERROR(__xludf.DUMMYFUNCTION("""COMPUTED_VALUE"""),"void")</f>
        <v>void</v>
      </c>
      <c r="D8" s="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tr">
        <f>IFERROR(__xludf.DUMMYFUNCTION("""COMPUTED_VALUE"""),"swipeToLeft")</f>
        <v>swipeToLeft</v>
      </c>
      <c r="B9" s="4" t="str">
        <f>IFERROR(__xludf.DUMMYFUNCTION("""COMPUTED_VALUE"""),"x1,x2,y")</f>
        <v>x1,x2,y</v>
      </c>
      <c r="C9" s="4" t="str">
        <f>IFERROR(__xludf.DUMMYFUNCTION("""COMPUTED_VALUE"""),"void")</f>
        <v>void</v>
      </c>
      <c r="D9" s="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tr">
        <f>IFERROR(__xludf.DUMMYFUNCTION("""COMPUTED_VALUE"""),"swipe")</f>
        <v>swipe</v>
      </c>
      <c r="B10" s="4" t="str">
        <f>IFERROR(__xludf.DUMMYFUNCTION("""COMPUTED_VALUE"""),"x1,x2,y")</f>
        <v>x1,x2,y</v>
      </c>
      <c r="C10" s="4" t="str">
        <f>IFERROR(__xludf.DUMMYFUNCTION("""COMPUTED_VALUE"""),"void")</f>
        <v>void</v>
      </c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 t="str">
        <f>IFERROR(__xludf.DUMMYFUNCTION("""COMPUTED_VALUE"""),"waitForObject")</f>
        <v>waitForObject</v>
      </c>
      <c r="B11" s="4" t="str">
        <f>IFERROR(__xludf.DUMMYFUNCTION("""COMPUTED_VALUE"""),"element[,timeout(s)]")</f>
        <v>element[,timeout(s)]</v>
      </c>
      <c r="C11" s="4" t="str">
        <f>IFERROR(__xludf.DUMMYFUNCTION("""COMPUTED_VALUE"""),"void")</f>
        <v>void</v>
      </c>
      <c r="D11" s="4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 t="str">
        <f>IFERROR(__xludf.DUMMYFUNCTION("""COMPUTED_VALUE"""),"waitForObjectContain")</f>
        <v>waitForObjectContain</v>
      </c>
      <c r="B12" s="4" t="str">
        <f>IFERROR(__xludf.DUMMYFUNCTION("""COMPUTED_VALUE"""),"element,component,property,content")</f>
        <v>element,component,property,content</v>
      </c>
      <c r="C12" s="4" t="str">
        <f>IFERROR(__xludf.DUMMYFUNCTION("""COMPUTED_VALUE"""),"void")</f>
        <v>void</v>
      </c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 t="str">
        <f>IFERROR(__xludf.DUMMYFUNCTION("""COMPUTED_VALUE"""),"waitForObjectContain")</f>
        <v>waitForObjectContain</v>
      </c>
      <c r="B13" s="4" t="str">
        <f>IFERROR(__xludf.DUMMYFUNCTION("""COMPUTED_VALUE"""),"element,key,content")</f>
        <v>element,key,content</v>
      </c>
      <c r="C13" s="4" t="str">
        <f>IFERROR(__xludf.DUMMYFUNCTION("""COMPUTED_VALUE"""),"void")</f>
        <v>void</v>
      </c>
      <c r="D13" s="4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 t="str">
        <f>IFERROR(__xludf.DUMMYFUNCTION("""COMPUTED_VALUE"""),"waitForObjectInScreen")</f>
        <v>waitForObjectInScreen</v>
      </c>
      <c r="B14" s="4" t="str">
        <f>IFERROR(__xludf.DUMMYFUNCTION("""COMPUTED_VALUE"""),"element[,timeout(s)]")</f>
        <v>element[,timeout(s)]</v>
      </c>
      <c r="C14" s="4" t="str">
        <f>IFERROR(__xludf.DUMMYFUNCTION("""COMPUTED_VALUE"""),"void")</f>
        <v>void</v>
      </c>
      <c r="D14" s="4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 t="str">
        <f>IFERROR(__xludf.DUMMYFUNCTION("""COMPUTED_VALUE"""),"simulateClick")</f>
        <v>simulateClick</v>
      </c>
      <c r="B15" s="4" t="str">
        <f>IFERROR(__xludf.DUMMYFUNCTION("""COMPUTED_VALUE"""),"element,property[,index]")</f>
        <v>element,property[,index]</v>
      </c>
      <c r="C15" s="4" t="str">
        <f>IFERROR(__xludf.DUMMYFUNCTION("""COMPUTED_VALUE"""),"void")</f>
        <v>void</v>
      </c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 t="str">
        <f>IFERROR(__xludf.DUMMYFUNCTION("""COMPUTED_VALUE"""),"press")</f>
        <v>press</v>
      </c>
      <c r="B16" s="4" t="str">
        <f>IFERROR(__xludf.DUMMYFUNCTION("""COMPUTED_VALUE"""),"element[,index]")</f>
        <v>element[,index]</v>
      </c>
      <c r="C16" s="4" t="str">
        <f>IFERROR(__xludf.DUMMYFUNCTION("""COMPUTED_VALUE"""),"void")</f>
        <v>void</v>
      </c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 t="str">
        <f>IFERROR(__xludf.DUMMYFUNCTION("""COMPUTED_VALUE"""),"swipeToRight")</f>
        <v>swipeToRight</v>
      </c>
      <c r="B17" s="5" t="str">
        <f>IFERROR(__xludf.DUMMYFUNCTION("""COMPUTED_VALUE"""),"number")</f>
        <v>number</v>
      </c>
      <c r="C17" s="5" t="str">
        <f>IFERROR(__xludf.DUMMYFUNCTION("""COMPUTED_VALUE"""),"void")</f>
        <v>void</v>
      </c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 t="str">
        <f>IFERROR(__xludf.DUMMYFUNCTION("""COMPUTED_VALUE"""),"swipeToRight")</f>
        <v>swipeToRight</v>
      </c>
      <c r="B18" s="5" t="str">
        <f>IFERROR(__xludf.DUMMYFUNCTION("""COMPUTED_VALUE"""),"x1,x2,y")</f>
        <v>x1,x2,y</v>
      </c>
      <c r="C18" s="5" t="str">
        <f>IFERROR(__xludf.DUMMYFUNCTION("""COMPUTED_VALUE"""),"void")</f>
        <v>void</v>
      </c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 t="str">
        <f>IFERROR(__xludf.DUMMYFUNCTION("""COMPUTED_VALUE"""),"getPropertyValue")</f>
        <v>getPropertyValue</v>
      </c>
      <c r="B19" s="5" t="str">
        <f>IFERROR(__xludf.DUMMYFUNCTION("""COMPUTED_VALUE"""),"element,component,property")</f>
        <v>element,component,property</v>
      </c>
      <c r="C19" s="5" t="str">
        <f>IFERROR(__xludf.DUMMYFUNCTION("""COMPUTED_VALUE"""),"String")</f>
        <v>String</v>
      </c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 t="str">
        <f>IFERROR(__xludf.DUMMYFUNCTION("""COMPUTED_VALUE"""),"getImageName")</f>
        <v>getImageName</v>
      </c>
      <c r="B20" s="5" t="str">
        <f>IFERROR(__xludf.DUMMYFUNCTION("""COMPUTED_VALUE"""),"element")</f>
        <v>element</v>
      </c>
      <c r="C20" s="5" t="str">
        <f>IFERROR(__xludf.DUMMYFUNCTION("""COMPUTED_VALUE"""),"String")</f>
        <v>String</v>
      </c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 t="str">
        <f>IFERROR(__xludf.DUMMYFUNCTION("""COMPUTED_VALUE"""),"getImageColor")</f>
        <v>getImageColor</v>
      </c>
      <c r="B21" s="5" t="str">
        <f>IFERROR(__xludf.DUMMYFUNCTION("""COMPUTED_VALUE"""),"element")</f>
        <v>element</v>
      </c>
      <c r="C21" s="5" t="str">
        <f>IFERROR(__xludf.DUMMYFUNCTION("""COMPUTED_VALUE"""),"String")</f>
        <v>String</v>
      </c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 t="str">
        <f>IFERROR(__xludf.DUMMYFUNCTION("""COMPUTED_VALUE"""),"getPropertyValues")</f>
        <v>getPropertyValues</v>
      </c>
      <c r="B22" s="5" t="str">
        <f>IFERROR(__xludf.DUMMYFUNCTION("""COMPUTED_VALUE"""),"element,component,property,second")</f>
        <v>element,component,property,second</v>
      </c>
      <c r="C22" s="5" t="str">
        <f>IFERROR(__xludf.DUMMYFUNCTION("""COMPUTED_VALUE"""),"String")</f>
        <v>String</v>
      </c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 t="str">
        <f>IFERROR(__xludf.DUMMYFUNCTION("""COMPUTED_VALUE"""),"getText")</f>
        <v>getText</v>
      </c>
      <c r="B23" s="3" t="str">
        <f>IFERROR(__xludf.DUMMYFUNCTION("""COMPUTED_VALUE"""),"element,component")</f>
        <v>element,component</v>
      </c>
      <c r="C23" s="3" t="str">
        <f>IFERROR(__xludf.DUMMYFUNCTION("""COMPUTED_VALUE"""),"String")</f>
        <v>String</v>
      </c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3" t="str">
        <f>IFERROR(__xludf.DUMMYFUNCTION("""COMPUTED_VALUE"""),"waitForObject")</f>
        <v>waitForObject</v>
      </c>
      <c r="B24" s="3" t="str">
        <f>IFERROR(__xludf.DUMMYFUNCTION("""COMPUTED_VALUE"""),"element, second")</f>
        <v>element, second</v>
      </c>
      <c r="C24" s="3" t="str">
        <f>IFERROR(__xludf.DUMMYFUNCTION("""COMPUTED_VALUE"""),"void")</f>
        <v>void</v>
      </c>
      <c r="D24" s="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3" t="str">
        <f>IFERROR(__xludf.DUMMYFUNCTION("""COMPUTED_VALUE"""),"swipeToDown")</f>
        <v>swipeToDown</v>
      </c>
      <c r="B25" s="3" t="str">
        <f>IFERROR(__xludf.DUMMYFUNCTION("""COMPUTED_VALUE"""),"number")</f>
        <v>number</v>
      </c>
      <c r="C25" s="3" t="str">
        <f>IFERROR(__xludf.DUMMYFUNCTION("""COMPUTED_VALUE"""),"void")</f>
        <v>void</v>
      </c>
      <c r="D25" s="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3" t="str">
        <f>IFERROR(__xludf.DUMMYFUNCTION("""COMPUTED_VALUE"""),"getElements")</f>
        <v>getElements</v>
      </c>
      <c r="B26" s="3" t="str">
        <f>IFERROR(__xludf.DUMMYFUNCTION("""COMPUTED_VALUE"""),"element")</f>
        <v>element</v>
      </c>
      <c r="C26" s="3" t="str">
        <f>IFERROR(__xludf.DUMMYFUNCTION("""COMPUTED_VALUE"""),"String")</f>
        <v>String</v>
      </c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3" t="str">
        <f>IFERROR(__xludf.DUMMYFUNCTION("""COMPUTED_VALUE"""),"sleep")</f>
        <v>sleep</v>
      </c>
      <c r="B27" s="3" t="str">
        <f>IFERROR(__xludf.DUMMYFUNCTION("""COMPUTED_VALUE"""),"second")</f>
        <v>second</v>
      </c>
      <c r="C27" s="3" t="str">
        <f>IFERROR(__xludf.DUMMYFUNCTION("""COMPUTED_VALUE"""),"void")</f>
        <v>void</v>
      </c>
      <c r="D27" s="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3" t="str">
        <f>IFERROR(__xludf.DUMMYFUNCTION("""COMPUTED_VALUE"""),"getSpineState")</f>
        <v>getSpineState</v>
      </c>
      <c r="B28" s="3" t="str">
        <f>IFERROR(__xludf.DUMMYFUNCTION("""COMPUTED_VALUE"""),"element")</f>
        <v>element</v>
      </c>
      <c r="C28" s="3" t="str">
        <f>IFERROR(__xludf.DUMMYFUNCTION("""COMPUTED_VALUE"""),"String")</f>
        <v>String</v>
      </c>
      <c r="D28" s="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3" t="str">
        <f>IFERROR(__xludf.DUMMYFUNCTION("""COMPUTED_VALUE"""),"getSpineStates")</f>
        <v>getSpineStates</v>
      </c>
      <c r="B29" s="3" t="str">
        <f>IFERROR(__xludf.DUMMYFUNCTION("""COMPUTED_VALUE"""),"element,second,count")</f>
        <v>element,second,count</v>
      </c>
      <c r="C29" s="3" t="str">
        <f>IFERROR(__xludf.DUMMYFUNCTION("""COMPUTED_VALUE"""),"String")</f>
        <v>String</v>
      </c>
      <c r="D29" s="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3" t="str">
        <f>IFERROR(__xludf.DUMMYFUNCTION("""COMPUTED_VALUE"""),"getAudioSource")</f>
        <v>getAudioSource</v>
      </c>
      <c r="B30" s="3" t="str">
        <f>IFERROR(__xludf.DUMMYFUNCTION("""COMPUTED_VALUE"""),"element")</f>
        <v>element</v>
      </c>
      <c r="C30" s="3" t="str">
        <f>IFERROR(__xludf.DUMMYFUNCTION("""COMPUTED_VALUE"""),"String")</f>
        <v>String</v>
      </c>
      <c r="D30" s="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3" t="str">
        <f>IFERROR(__xludf.DUMMYFUNCTION("""COMPUTED_VALUE"""),"getPointScreen")</f>
        <v>getPointScreen</v>
      </c>
      <c r="B31" s="3" t="str">
        <f>IFERROR(__xludf.DUMMYFUNCTION("""COMPUTED_VALUE"""),"element,""x/y""")</f>
        <v>element,"x/y"</v>
      </c>
      <c r="C31" s="3" t="str">
        <f>IFERROR(__xludf.DUMMYFUNCTION("""COMPUTED_VALUE"""),"String")</f>
        <v>String</v>
      </c>
      <c r="D31" s="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3" t="str">
        <f>IFERROR(__xludf.DUMMYFUNCTION("""COMPUTED_VALUE"""),"getSizeScreen")</f>
        <v>getSizeScreen</v>
      </c>
      <c r="B32" s="3" t="str">
        <f>IFERROR(__xludf.DUMMYFUNCTION("""COMPUTED_VALUE"""),"""w/h""")</f>
        <v>"w/h"</v>
      </c>
      <c r="C32" s="3" t="str">
        <f>IFERROR(__xludf.DUMMYFUNCTION("""COMPUTED_VALUE"""),"String")</f>
        <v>String</v>
      </c>
      <c r="D32" s="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3" t="str">
        <f>IFERROR(__xludf.DUMMYFUNCTION("""COMPUTED_VALUE"""),"isBoolean")</f>
        <v>isBoolean</v>
      </c>
      <c r="B33" s="3" t="str">
        <f>IFERROR(__xludf.DUMMYFUNCTION("""COMPUTED_VALUE"""),"value1, vaule 2, operator")</f>
        <v>value1, vaule 2, operator</v>
      </c>
      <c r="C33" s="3" t="str">
        <f>IFERROR(__xludf.DUMMYFUNCTION("""COMPUTED_VALUE"""),"String")</f>
        <v>String</v>
      </c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3" t="str">
        <f>IFERROR(__xludf.DUMMYFUNCTION("""COMPUTED_VALUE"""),"isPointInScreen")</f>
        <v>isPointInScreen</v>
      </c>
      <c r="B34" s="3" t="str">
        <f>IFERROR(__xludf.DUMMYFUNCTION("""COMPUTED_VALUE"""),"element")</f>
        <v>element</v>
      </c>
      <c r="C34" s="3" t="str">
        <f>IFERROR(__xludf.DUMMYFUNCTION("""COMPUTED_VALUE"""),"String")</f>
        <v>String</v>
      </c>
      <c r="D34" s="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3" t="str">
        <f>IFERROR(__xludf.DUMMYFUNCTION("""COMPUTED_VALUE"""),"isMoveLeft")</f>
        <v>isMoveLeft</v>
      </c>
      <c r="B35" s="3" t="str">
        <f>IFERROR(__xludf.DUMMYFUNCTION("""COMPUTED_VALUE"""),"element[,second]")</f>
        <v>element[,second]</v>
      </c>
      <c r="C35" s="3" t="str">
        <f>IFERROR(__xludf.DUMMYFUNCTION("""COMPUTED_VALUE"""),"String")</f>
        <v>String</v>
      </c>
      <c r="D35" s="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3" t="str">
        <f>IFERROR(__xludf.DUMMYFUNCTION("""COMPUTED_VALUE"""),"isMoveDown")</f>
        <v>isMoveDown</v>
      </c>
      <c r="B36" s="3" t="str">
        <f>IFERROR(__xludf.DUMMYFUNCTION("""COMPUTED_VALUE"""),"element,second")</f>
        <v>element,second</v>
      </c>
      <c r="C36" s="3" t="str">
        <f>IFERROR(__xludf.DUMMYFUNCTION("""COMPUTED_VALUE"""),"String")</f>
        <v>String</v>
      </c>
      <c r="D36" s="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3" t="str">
        <f>IFERROR(__xludf.DUMMYFUNCTION("""COMPUTED_VALUE"""),"isLocationCompare")</f>
        <v>isLocationCompare</v>
      </c>
      <c r="B37" s="3" t="str">
        <f>IFERROR(__xludf.DUMMYFUNCTION("""COMPUTED_VALUE"""),"element1,element2,coordinate")</f>
        <v>element1,element2,coordinate</v>
      </c>
      <c r="C37" s="3" t="str">
        <f>IFERROR(__xludf.DUMMYFUNCTION("""COMPUTED_VALUE"""),"String")</f>
        <v>String</v>
      </c>
      <c r="D37" s="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3" t="str">
        <f>IFERROR(__xludf.DUMMYFUNCTION("""COMPUTED_VALUE"""),"move")</f>
        <v>move</v>
      </c>
      <c r="B38" s="3" t="str">
        <f>IFERROR(__xludf.DUMMYFUNCTION("""COMPUTED_VALUE"""),"element1,element2")</f>
        <v>element1,element2</v>
      </c>
      <c r="C38" s="3" t="str">
        <f>IFERROR(__xludf.DUMMYFUNCTION("""COMPUTED_VALUE"""),"void")</f>
        <v>void</v>
      </c>
      <c r="D38" s="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3" t="str">
        <f>IFERROR(__xludf.DUMMYFUNCTION("""COMPUTED_VALUE"""),"elementNotDisplay")</f>
        <v>elementNotDisplay</v>
      </c>
      <c r="B39" s="3" t="str">
        <f>IFERROR(__xludf.DUMMYFUNCTION("""COMPUTED_VALUE"""),"element")</f>
        <v>element</v>
      </c>
      <c r="C39" s="3" t="str">
        <f>IFERROR(__xludf.DUMMYFUNCTION("""COMPUTED_VALUE"""),"String")</f>
        <v>String</v>
      </c>
      <c r="D39" s="3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3" t="str">
        <f>IFERROR(__xludf.DUMMYFUNCTION("""COMPUTED_VALUE"""),"waitForObjectNotPresent")</f>
        <v>waitForObjectNotPresent</v>
      </c>
      <c r="B40" s="3" t="str">
        <f>IFERROR(__xludf.DUMMYFUNCTION("""COMPUTED_VALUE"""),"element")</f>
        <v>element</v>
      </c>
      <c r="C40" s="3" t="str">
        <f>IFERROR(__xludf.DUMMYFUNCTION("""COMPUTED_VALUE"""),"String")</f>
        <v>String</v>
      </c>
      <c r="D40" s="3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3" t="str">
        <f>IFERROR(__xludf.DUMMYFUNCTION("""COMPUTED_VALUE"""),"waitForObjectNotPresent")</f>
        <v>waitForObjectNotPresent</v>
      </c>
      <c r="B41" s="3" t="str">
        <f>IFERROR(__xludf.DUMMYFUNCTION("""COMPUTED_VALUE"""),"element,second")</f>
        <v>element,second</v>
      </c>
      <c r="C41" s="3" t="str">
        <f>IFERROR(__xludf.DUMMYFUNCTION("""COMPUTED_VALUE"""),"String")</f>
        <v>String</v>
      </c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3" t="str">
        <f>IFERROR(__xludf.DUMMYFUNCTION("""COMPUTED_VALUE"""),"moveByCoordinates")</f>
        <v>moveByCoordinates</v>
      </c>
      <c r="B42" s="3" t="str">
        <f>IFERROR(__xludf.DUMMYFUNCTION("""COMPUTED_VALUE"""),"element,number")</f>
        <v>element,number</v>
      </c>
      <c r="C42" s="3" t="str">
        <f>IFERROR(__xludf.DUMMYFUNCTION("""COMPUTED_VALUE"""),"void")</f>
        <v>void</v>
      </c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3" t="str">
        <f>IFERROR(__xludf.DUMMYFUNCTION("""COMPUTED_VALUE"""),"waitForObjectNotInScreen")</f>
        <v>waitForObjectNotInScreen</v>
      </c>
      <c r="B43" s="3" t="str">
        <f>IFERROR(__xludf.DUMMYFUNCTION("""COMPUTED_VALUE"""),"element,second,size,coordinate")</f>
        <v>element,second,size,coordinate</v>
      </c>
      <c r="C43" s="3" t="str">
        <f>IFERROR(__xludf.DUMMYFUNCTION("""COMPUTED_VALUE"""),"void")</f>
        <v>void</v>
      </c>
      <c r="D43" s="3" t="str">
        <f>IFERROR(__xludf.DUMMYFUNCTION("""COMPUTED_VALUE"""),"size: w/h
coordinate = x/y")</f>
        <v>size: w/h
coordinate = x/y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3" t="str">
        <f>IFERROR(__xludf.DUMMYFUNCTION("""COMPUTED_VALUE"""),"isRotation")</f>
        <v>isRotation</v>
      </c>
      <c r="B44" s="3" t="str">
        <f>IFERROR(__xludf.DUMMYFUNCTION("""COMPUTED_VALUE"""),"element,coordinate")</f>
        <v>element,coordinate</v>
      </c>
      <c r="C44" s="3" t="str">
        <f>IFERROR(__xludf.DUMMYFUNCTION("""COMPUTED_VALUE"""),"String")</f>
        <v>String</v>
      </c>
      <c r="D44" s="3" t="str">
        <f>IFERROR(__xludf.DUMMYFUNCTION("""COMPUTED_VALUE"""),"coordinate = x/y/z/w")</f>
        <v>coordinate = x/y/z/w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3" t="str">
        <f>IFERROR(__xludf.DUMMYFUNCTION("""COMPUTED_VALUE"""),"getListAudioSource")</f>
        <v>getListAudioSource</v>
      </c>
      <c r="B45" s="3" t="str">
        <f>IFERROR(__xludf.DUMMYFUNCTION("""COMPUTED_VALUE"""),"element,count")</f>
        <v>element,count</v>
      </c>
      <c r="C45" s="3" t="str">
        <f>IFERROR(__xludf.DUMMYFUNCTION("""COMPUTED_VALUE"""),"String")</f>
        <v>String</v>
      </c>
      <c r="D45" s="3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3" t="str">
        <f>IFERROR(__xludf.DUMMYFUNCTION("""COMPUTED_VALUE"""),"getListAudioSource")</f>
        <v>getListAudioSource</v>
      </c>
      <c r="B46" s="3" t="str">
        <f>IFERROR(__xludf.DUMMYFUNCTION("""COMPUTED_VALUE"""),"element,count,expects")</f>
        <v>element,count,expects</v>
      </c>
      <c r="C46" s="3" t="str">
        <f>IFERROR(__xludf.DUMMYFUNCTION("""COMPUTED_VALUE"""),"String")</f>
        <v>String</v>
      </c>
      <c r="D46" s="3" t="str">
        <f>IFERROR(__xludf.DUMMYFUNCTION("""COMPUTED_VALUE"""),"expects = [value1;value2;..]")</f>
        <v>expects = [value1;value2;..]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3" t="str">
        <f>IFERROR(__xludf.DUMMYFUNCTION("""COMPUTED_VALUE"""),"getImageNameAndColor")</f>
        <v>getImageNameAndColor</v>
      </c>
      <c r="B47" s="3" t="str">
        <f>IFERROR(__xludf.DUMMYFUNCTION("""COMPUTED_VALUE"""),"element")</f>
        <v>element</v>
      </c>
      <c r="C47" s="3" t="str">
        <f>IFERROR(__xludf.DUMMYFUNCTION("""COMPUTED_VALUE"""),"String")</f>
        <v>String</v>
      </c>
      <c r="D47" s="3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3" t="str">
        <f>IFERROR(__xludf.DUMMYFUNCTION("""COMPUTED_VALUE"""),"getTextContain")</f>
        <v>getTextContain</v>
      </c>
      <c r="B48" s="3" t="str">
        <f>IFERROR(__xludf.DUMMYFUNCTION("""COMPUTED_VALUE"""),"element,component,containt")</f>
        <v>element,component,containt</v>
      </c>
      <c r="C48" s="3" t="str">
        <f>IFERROR(__xludf.DUMMYFUNCTION("""COMPUTED_VALUE"""),"String")</f>
        <v>String</v>
      </c>
      <c r="D48" s="3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3" t="str">
        <f>IFERROR(__xludf.DUMMYFUNCTION("""COMPUTED_VALUE"""),"isScale")</f>
        <v>isScale</v>
      </c>
      <c r="B49" s="3" t="str">
        <f>IFERROR(__xludf.DUMMYFUNCTION("""COMPUTED_VALUE"""),"element,second,expect")</f>
        <v>element,second,expect</v>
      </c>
      <c r="C49" s="3" t="str">
        <f>IFERROR(__xludf.DUMMYFUNCTION("""COMPUTED_VALUE"""),"String")</f>
        <v>String</v>
      </c>
      <c r="D49" s="3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3" t="str">
        <f>IFERROR(__xludf.DUMMYFUNCTION("""COMPUTED_VALUE"""),"isScale")</f>
        <v>isScale</v>
      </c>
      <c r="B50" s="3" t="str">
        <f>IFERROR(__xludf.DUMMYFUNCTION("""COMPUTED_VALUE"""),"element,component,property,second,expect")</f>
        <v>element,component,property,second,expect</v>
      </c>
      <c r="C50" s="3" t="str">
        <f>IFERROR(__xludf.DUMMYFUNCTION("""COMPUTED_VALUE"""),"String")</f>
        <v>String</v>
      </c>
      <c r="D50" s="3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3"/>
      <c r="B51" s="3"/>
      <c r="C51" s="3"/>
      <c r="D51" s="3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3"/>
      <c r="B52" s="3"/>
      <c r="C52" s="3"/>
      <c r="D52" s="3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3"/>
      <c r="B53" s="3"/>
      <c r="C53" s="3"/>
      <c r="D53" s="3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3"/>
      <c r="B54" s="3"/>
      <c r="C54" s="3"/>
      <c r="D54" s="3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3"/>
      <c r="B55" s="3"/>
      <c r="C55" s="3"/>
      <c r="D55" s="3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3"/>
      <c r="B56" s="3"/>
      <c r="C56" s="3"/>
      <c r="D56" s="3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3"/>
      <c r="B57" s="3"/>
      <c r="C57" s="3"/>
      <c r="D57" s="3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3"/>
      <c r="B58" s="3"/>
      <c r="C58" s="3"/>
      <c r="D58" s="3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3"/>
      <c r="B59" s="3"/>
      <c r="C59" s="3"/>
      <c r="D59" s="3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3"/>
      <c r="B60" s="3"/>
      <c r="C60" s="3"/>
      <c r="D60" s="3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3"/>
      <c r="B61" s="3"/>
      <c r="C61" s="3"/>
      <c r="D61" s="3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3"/>
      <c r="B62" s="3"/>
      <c r="C62" s="3"/>
      <c r="D62" s="3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3"/>
      <c r="B63" s="3"/>
      <c r="C63" s="3"/>
      <c r="D63" s="3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3"/>
      <c r="B64" s="3"/>
      <c r="C64" s="3"/>
      <c r="D64" s="3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3"/>
      <c r="B65" s="3"/>
      <c r="C65" s="3"/>
      <c r="D65" s="3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3"/>
      <c r="B66" s="3"/>
      <c r="C66" s="3"/>
      <c r="D66" s="3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3"/>
      <c r="B67" s="3"/>
      <c r="C67" s="3"/>
      <c r="D67" s="3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3"/>
      <c r="B68" s="3"/>
      <c r="C68" s="3"/>
      <c r="D68" s="3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3"/>
      <c r="B69" s="3"/>
      <c r="C69" s="3"/>
      <c r="D69" s="3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3"/>
      <c r="B70" s="3"/>
      <c r="C70" s="3"/>
      <c r="D70" s="3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3"/>
      <c r="B71" s="3"/>
      <c r="C71" s="3"/>
      <c r="D71" s="3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3"/>
      <c r="B72" s="3"/>
      <c r="C72" s="3"/>
      <c r="D72" s="3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3"/>
      <c r="B73" s="3"/>
      <c r="C73" s="3"/>
      <c r="D73" s="3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3"/>
      <c r="B74" s="3"/>
      <c r="C74" s="3"/>
      <c r="D74" s="3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3"/>
      <c r="B75" s="3"/>
      <c r="C75" s="3"/>
      <c r="D75" s="3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3"/>
      <c r="B76" s="3"/>
      <c r="C76" s="3"/>
      <c r="D76" s="3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3"/>
      <c r="B77" s="3"/>
      <c r="C77" s="3"/>
      <c r="D77" s="3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3"/>
      <c r="B78" s="3"/>
      <c r="C78" s="3"/>
      <c r="D78" s="3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3"/>
      <c r="B79" s="3"/>
      <c r="C79" s="3"/>
      <c r="D79" s="3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3"/>
      <c r="B80" s="3"/>
      <c r="C80" s="3"/>
      <c r="D80" s="3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3"/>
      <c r="B81" s="3"/>
      <c r="C81" s="3"/>
      <c r="D81" s="3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3"/>
      <c r="B82" s="3"/>
      <c r="C82" s="3"/>
      <c r="D82" s="3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3"/>
      <c r="B83" s="3"/>
      <c r="C83" s="3"/>
      <c r="D83" s="3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3"/>
      <c r="B84" s="3"/>
      <c r="C84" s="3"/>
      <c r="D84" s="3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3"/>
      <c r="B85" s="3"/>
      <c r="C85" s="3"/>
      <c r="D85" s="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3"/>
      <c r="B86" s="3"/>
      <c r="C86" s="3"/>
      <c r="D86" s="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3"/>
      <c r="B87" s="3"/>
      <c r="C87" s="3"/>
      <c r="D87" s="3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3"/>
      <c r="B88" s="3"/>
      <c r="C88" s="3"/>
      <c r="D88" s="3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3"/>
      <c r="B89" s="3"/>
      <c r="C89" s="3"/>
      <c r="D89" s="3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3"/>
      <c r="B90" s="3"/>
      <c r="C90" s="3"/>
      <c r="D90" s="3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3"/>
      <c r="B91" s="3"/>
      <c r="C91" s="3"/>
      <c r="D91" s="3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3"/>
      <c r="B92" s="3"/>
      <c r="C92" s="3"/>
      <c r="D92" s="3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3"/>
      <c r="B93" s="3"/>
      <c r="C93" s="3"/>
      <c r="D93" s="3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3"/>
      <c r="B94" s="3"/>
      <c r="C94" s="3"/>
      <c r="D94" s="3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3"/>
      <c r="B95" s="3"/>
      <c r="C95" s="3"/>
      <c r="D95" s="3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3"/>
      <c r="B96" s="3"/>
      <c r="C96" s="3"/>
      <c r="D96" s="3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3"/>
      <c r="B97" s="3"/>
      <c r="C97" s="3"/>
      <c r="D97" s="3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3"/>
      <c r="B98" s="3"/>
      <c r="C98" s="3"/>
      <c r="D98" s="3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3"/>
      <c r="B99" s="3"/>
      <c r="C99" s="3"/>
      <c r="D99" s="3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3"/>
      <c r="B100" s="3"/>
      <c r="C100" s="3"/>
      <c r="D100" s="3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3"/>
      <c r="B101" s="3"/>
      <c r="C101" s="3"/>
      <c r="D101" s="3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3"/>
      <c r="B102" s="3"/>
      <c r="C102" s="3"/>
      <c r="D102" s="3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3"/>
      <c r="B103" s="3"/>
      <c r="C103" s="3"/>
      <c r="D103" s="3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3"/>
      <c r="B104" s="3"/>
      <c r="C104" s="3"/>
      <c r="D104" s="3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3"/>
      <c r="B105" s="3"/>
      <c r="C105" s="3"/>
      <c r="D105" s="3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3"/>
      <c r="B106" s="3"/>
      <c r="C106" s="3"/>
      <c r="D106" s="3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3"/>
      <c r="B107" s="3"/>
      <c r="C107" s="3"/>
      <c r="D107" s="3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3"/>
      <c r="B108" s="3"/>
      <c r="C108" s="3"/>
      <c r="D108" s="3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3"/>
      <c r="B109" s="3"/>
      <c r="C109" s="3"/>
      <c r="D109" s="3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3"/>
      <c r="B110" s="3"/>
      <c r="C110" s="3"/>
      <c r="D110" s="3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3"/>
      <c r="B111" s="3"/>
      <c r="C111" s="3"/>
      <c r="D111" s="3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3"/>
      <c r="B112" s="3"/>
      <c r="C112" s="3"/>
      <c r="D112" s="3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3"/>
      <c r="B113" s="3"/>
      <c r="C113" s="3"/>
      <c r="D113" s="3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3"/>
      <c r="B114" s="3"/>
      <c r="C114" s="3"/>
      <c r="D114" s="3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3"/>
      <c r="B115" s="3"/>
      <c r="C115" s="3"/>
      <c r="D115" s="3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3"/>
      <c r="B116" s="3"/>
      <c r="C116" s="3"/>
      <c r="D116" s="3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3"/>
      <c r="B117" s="3"/>
      <c r="C117" s="3"/>
      <c r="D117" s="3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3"/>
      <c r="B118" s="3"/>
      <c r="C118" s="3"/>
      <c r="D118" s="3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3"/>
      <c r="B119" s="3"/>
      <c r="C119" s="3"/>
      <c r="D119" s="3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3"/>
      <c r="B120" s="3"/>
      <c r="C120" s="3"/>
      <c r="D120" s="3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3"/>
      <c r="B121" s="3"/>
      <c r="C121" s="3"/>
      <c r="D121" s="3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3"/>
      <c r="B122" s="3"/>
      <c r="C122" s="3"/>
      <c r="D122" s="3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3"/>
      <c r="B123" s="3"/>
      <c r="C123" s="3"/>
      <c r="D123" s="3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3"/>
      <c r="B124" s="3"/>
      <c r="C124" s="3"/>
      <c r="D124" s="3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3"/>
      <c r="B125" s="3"/>
      <c r="C125" s="3"/>
      <c r="D125" s="3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3"/>
      <c r="B126" s="3"/>
      <c r="C126" s="3"/>
      <c r="D126" s="3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3"/>
      <c r="B127" s="3"/>
      <c r="C127" s="3"/>
      <c r="D127" s="3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3"/>
      <c r="B128" s="3"/>
      <c r="C128" s="3"/>
      <c r="D128" s="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3"/>
      <c r="B129" s="3"/>
      <c r="C129" s="3"/>
      <c r="D129" s="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3"/>
      <c r="B130" s="3"/>
      <c r="C130" s="3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3"/>
      <c r="B131" s="3"/>
      <c r="C131" s="3"/>
      <c r="D131" s="3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3"/>
      <c r="B132" s="3"/>
      <c r="C132" s="3"/>
      <c r="D132" s="3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3"/>
      <c r="B133" s="3"/>
      <c r="C133" s="3"/>
      <c r="D133" s="3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3"/>
      <c r="B134" s="3"/>
      <c r="C134" s="3"/>
      <c r="D134" s="3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3"/>
      <c r="B135" s="3"/>
      <c r="C135" s="3"/>
      <c r="D135" s="3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3"/>
      <c r="B136" s="3"/>
      <c r="C136" s="3"/>
      <c r="D136" s="3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3"/>
      <c r="B137" s="3"/>
      <c r="C137" s="3"/>
      <c r="D137" s="3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3"/>
      <c r="B138" s="3"/>
      <c r="C138" s="3"/>
      <c r="D138" s="3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3"/>
      <c r="B139" s="3"/>
      <c r="C139" s="3"/>
      <c r="D139" s="3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3"/>
      <c r="B140" s="3"/>
      <c r="C140" s="3"/>
      <c r="D140" s="3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3"/>
      <c r="B141" s="3"/>
      <c r="C141" s="3"/>
      <c r="D141" s="3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3"/>
      <c r="B142" s="3"/>
      <c r="C142" s="3"/>
      <c r="D142" s="3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3"/>
      <c r="B143" s="3"/>
      <c r="C143" s="3"/>
      <c r="D143" s="3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3"/>
      <c r="B144" s="3"/>
      <c r="C144" s="3"/>
      <c r="D144" s="3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3"/>
      <c r="B145" s="3"/>
      <c r="C145" s="3"/>
      <c r="D145" s="3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3"/>
      <c r="B146" s="3"/>
      <c r="C146" s="3"/>
      <c r="D146" s="3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3"/>
      <c r="B147" s="3"/>
      <c r="C147" s="3"/>
      <c r="D147" s="3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3"/>
      <c r="B148" s="3"/>
      <c r="C148" s="3"/>
      <c r="D148" s="3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3"/>
      <c r="B149" s="3"/>
      <c r="C149" s="3"/>
      <c r="D149" s="3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3"/>
      <c r="B150" s="3"/>
      <c r="C150" s="3"/>
      <c r="D150" s="3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3"/>
      <c r="B151" s="3"/>
      <c r="C151" s="3"/>
      <c r="D151" s="3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3"/>
      <c r="B152" s="3"/>
      <c r="C152" s="3"/>
      <c r="D152" s="3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3"/>
      <c r="B153" s="3"/>
      <c r="C153" s="3"/>
      <c r="D153" s="3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3"/>
      <c r="B154" s="3"/>
      <c r="C154" s="3"/>
      <c r="D154" s="3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3"/>
      <c r="B155" s="3"/>
      <c r="C155" s="3"/>
      <c r="D155" s="3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3"/>
      <c r="B156" s="3"/>
      <c r="C156" s="3"/>
      <c r="D156" s="3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3"/>
      <c r="B157" s="3"/>
      <c r="C157" s="3"/>
      <c r="D157" s="3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3"/>
      <c r="B158" s="3"/>
      <c r="C158" s="3"/>
      <c r="D158" s="3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3"/>
      <c r="B159" s="3"/>
      <c r="C159" s="3"/>
      <c r="D159" s="3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3"/>
      <c r="B160" s="3"/>
      <c r="C160" s="3"/>
      <c r="D160" s="3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3"/>
      <c r="B161" s="3"/>
      <c r="C161" s="3"/>
      <c r="D161" s="3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3"/>
      <c r="B162" s="3"/>
      <c r="C162" s="3"/>
      <c r="D162" s="3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3"/>
      <c r="B163" s="3"/>
      <c r="C163" s="3"/>
      <c r="D163" s="3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3"/>
      <c r="B164" s="3"/>
      <c r="C164" s="3"/>
      <c r="D164" s="3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3"/>
      <c r="B165" s="3"/>
      <c r="C165" s="3"/>
      <c r="D165" s="3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3"/>
      <c r="B166" s="3"/>
      <c r="C166" s="3"/>
      <c r="D166" s="3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3"/>
      <c r="B167" s="3"/>
      <c r="C167" s="3"/>
      <c r="D167" s="3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3"/>
      <c r="B168" s="3"/>
      <c r="C168" s="3"/>
      <c r="D168" s="3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"/>
      <c r="B169" s="3"/>
      <c r="C169" s="3"/>
      <c r="D169" s="3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3"/>
      <c r="B170" s="3"/>
      <c r="C170" s="3"/>
      <c r="D170" s="3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3"/>
      <c r="B171" s="3"/>
      <c r="C171" s="3"/>
      <c r="D171" s="3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3"/>
      <c r="B172" s="3"/>
      <c r="C172" s="3"/>
      <c r="D172" s="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3"/>
      <c r="B173" s="3"/>
      <c r="C173" s="3"/>
      <c r="D173" s="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3"/>
      <c r="B174" s="3"/>
      <c r="C174" s="3"/>
      <c r="D174" s="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3"/>
      <c r="B175" s="3"/>
      <c r="C175" s="3"/>
      <c r="D175" s="3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3"/>
      <c r="B176" s="3"/>
      <c r="C176" s="3"/>
      <c r="D176" s="3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3"/>
      <c r="B177" s="3"/>
      <c r="C177" s="3"/>
      <c r="D177" s="3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3"/>
      <c r="B178" s="3"/>
      <c r="C178" s="3"/>
      <c r="D178" s="3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3"/>
      <c r="B179" s="3"/>
      <c r="C179" s="3"/>
      <c r="D179" s="3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3"/>
      <c r="B180" s="3"/>
      <c r="C180" s="3"/>
      <c r="D180" s="3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3"/>
      <c r="B181" s="3"/>
      <c r="C181" s="3"/>
      <c r="D181" s="3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3"/>
      <c r="B182" s="3"/>
      <c r="C182" s="3"/>
      <c r="D182" s="3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3"/>
      <c r="B183" s="3"/>
      <c r="C183" s="3"/>
      <c r="D183" s="3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3"/>
      <c r="B184" s="3"/>
      <c r="C184" s="3"/>
      <c r="D184" s="3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3"/>
      <c r="B185" s="3"/>
      <c r="C185" s="3"/>
      <c r="D185" s="3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3"/>
      <c r="B186" s="3"/>
      <c r="C186" s="3"/>
      <c r="D186" s="3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3"/>
      <c r="B187" s="3"/>
      <c r="C187" s="3"/>
      <c r="D187" s="3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3"/>
      <c r="B188" s="3"/>
      <c r="C188" s="3"/>
      <c r="D188" s="3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3"/>
      <c r="B189" s="3"/>
      <c r="C189" s="3"/>
      <c r="D189" s="3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3"/>
      <c r="B190" s="3"/>
      <c r="C190" s="3"/>
      <c r="D190" s="3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3"/>
      <c r="B191" s="3"/>
      <c r="C191" s="3"/>
      <c r="D191" s="3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3"/>
      <c r="B192" s="3"/>
      <c r="C192" s="3"/>
      <c r="D192" s="3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3"/>
      <c r="B193" s="3"/>
      <c r="C193" s="3"/>
      <c r="D193" s="3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3"/>
      <c r="B194" s="3"/>
      <c r="C194" s="3"/>
      <c r="D194" s="3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3"/>
      <c r="B195" s="3"/>
      <c r="C195" s="3"/>
      <c r="D195" s="3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3"/>
      <c r="B196" s="3"/>
      <c r="C196" s="3"/>
      <c r="D196" s="3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3"/>
      <c r="B197" s="3"/>
      <c r="C197" s="3"/>
      <c r="D197" s="3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3"/>
      <c r="B198" s="3"/>
      <c r="C198" s="3"/>
      <c r="D198" s="3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3"/>
      <c r="B199" s="3"/>
      <c r="C199" s="3"/>
      <c r="D199" s="3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3"/>
      <c r="B200" s="3"/>
      <c r="C200" s="3"/>
      <c r="D200" s="3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3"/>
      <c r="B201" s="3"/>
      <c r="C201" s="3"/>
      <c r="D201" s="3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3"/>
      <c r="B202" s="3"/>
      <c r="C202" s="3"/>
      <c r="D202" s="3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3"/>
      <c r="B203" s="3"/>
      <c r="C203" s="3"/>
      <c r="D203" s="3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3"/>
      <c r="B204" s="3"/>
      <c r="C204" s="3"/>
      <c r="D204" s="3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3"/>
      <c r="B205" s="3"/>
      <c r="C205" s="3"/>
      <c r="D205" s="3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3"/>
      <c r="B206" s="3"/>
      <c r="C206" s="3"/>
      <c r="D206" s="3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3"/>
      <c r="B207" s="3"/>
      <c r="C207" s="3"/>
      <c r="D207" s="3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3"/>
      <c r="B208" s="3"/>
      <c r="C208" s="3"/>
      <c r="D208" s="3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3"/>
      <c r="B209" s="3"/>
      <c r="C209" s="3"/>
      <c r="D209" s="3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3"/>
      <c r="B210" s="3"/>
      <c r="C210" s="3"/>
      <c r="D210" s="3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3"/>
      <c r="B211" s="3"/>
      <c r="C211" s="3"/>
      <c r="D211" s="3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3"/>
      <c r="B212" s="3"/>
      <c r="C212" s="3"/>
      <c r="D212" s="3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3"/>
      <c r="B213" s="3"/>
      <c r="C213" s="3"/>
      <c r="D213" s="3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3"/>
      <c r="B214" s="3"/>
      <c r="C214" s="3"/>
      <c r="D214" s="3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3"/>
      <c r="B215" s="3"/>
      <c r="C215" s="3"/>
      <c r="D215" s="3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3"/>
      <c r="B216" s="3"/>
      <c r="C216" s="3"/>
      <c r="D216" s="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3"/>
      <c r="B217" s="3"/>
      <c r="C217" s="3"/>
      <c r="D217" s="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3"/>
      <c r="B218" s="3"/>
      <c r="C218" s="3"/>
      <c r="D218" s="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3"/>
      <c r="B219" s="3"/>
      <c r="C219" s="3"/>
      <c r="D219" s="3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3"/>
      <c r="B220" s="3"/>
      <c r="C220" s="3"/>
      <c r="D220" s="3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3"/>
      <c r="B221" s="3"/>
      <c r="C221" s="3"/>
      <c r="D221" s="3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3"/>
      <c r="B222" s="3"/>
      <c r="C222" s="3"/>
      <c r="D222" s="3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3"/>
      <c r="B223" s="3"/>
      <c r="C223" s="3"/>
      <c r="D223" s="3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3"/>
      <c r="B224" s="3"/>
      <c r="C224" s="3"/>
      <c r="D224" s="3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3"/>
      <c r="B225" s="3"/>
      <c r="C225" s="3"/>
      <c r="D225" s="3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3"/>
      <c r="B226" s="3"/>
      <c r="C226" s="3"/>
      <c r="D226" s="3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3"/>
      <c r="B227" s="3"/>
      <c r="C227" s="3"/>
      <c r="D227" s="3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3"/>
      <c r="B228" s="3"/>
      <c r="C228" s="3"/>
      <c r="D228" s="3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3"/>
      <c r="B229" s="3"/>
      <c r="C229" s="3"/>
      <c r="D229" s="3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3"/>
      <c r="B230" s="3"/>
      <c r="C230" s="3"/>
      <c r="D230" s="3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3"/>
      <c r="B231" s="3"/>
      <c r="C231" s="3"/>
      <c r="D231" s="3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3"/>
      <c r="B232" s="3"/>
      <c r="C232" s="3"/>
      <c r="D232" s="3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3"/>
      <c r="B233" s="3"/>
      <c r="C233" s="3"/>
      <c r="D233" s="3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3"/>
      <c r="B234" s="3"/>
      <c r="C234" s="3"/>
      <c r="D234" s="3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3"/>
      <c r="B235" s="3"/>
      <c r="C235" s="3"/>
      <c r="D235" s="3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3"/>
      <c r="B236" s="3"/>
      <c r="C236" s="3"/>
      <c r="D236" s="3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3"/>
      <c r="B237" s="3"/>
      <c r="C237" s="3"/>
      <c r="D237" s="3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3"/>
      <c r="B238" s="3"/>
      <c r="C238" s="3"/>
      <c r="D238" s="3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3"/>
      <c r="B239" s="3"/>
      <c r="C239" s="3"/>
      <c r="D239" s="3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3"/>
      <c r="B240" s="3"/>
      <c r="C240" s="3"/>
      <c r="D240" s="3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3"/>
      <c r="B241" s="3"/>
      <c r="C241" s="3"/>
      <c r="D241" s="3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3"/>
      <c r="B242" s="3"/>
      <c r="C242" s="3"/>
      <c r="D242" s="3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3"/>
      <c r="B243" s="3"/>
      <c r="C243" s="3"/>
      <c r="D243" s="3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3"/>
      <c r="B244" s="3"/>
      <c r="C244" s="3"/>
      <c r="D244" s="3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3"/>
      <c r="B245" s="3"/>
      <c r="C245" s="3"/>
      <c r="D245" s="3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3"/>
      <c r="B246" s="3"/>
      <c r="C246" s="3"/>
      <c r="D246" s="3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3"/>
      <c r="B247" s="3"/>
      <c r="C247" s="3"/>
      <c r="D247" s="3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3"/>
      <c r="B248" s="3"/>
      <c r="C248" s="3"/>
      <c r="D248" s="3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3"/>
      <c r="B249" s="3"/>
      <c r="C249" s="3"/>
      <c r="D249" s="3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3"/>
      <c r="B250" s="3"/>
      <c r="C250" s="3"/>
      <c r="D250" s="3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3"/>
      <c r="B251" s="3"/>
      <c r="C251" s="3"/>
      <c r="D251" s="3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3"/>
      <c r="B252" s="3"/>
      <c r="C252" s="3"/>
      <c r="D252" s="3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3"/>
      <c r="B253" s="3"/>
      <c r="C253" s="3"/>
      <c r="D253" s="3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3"/>
      <c r="B254" s="3"/>
      <c r="C254" s="3"/>
      <c r="D254" s="3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3"/>
      <c r="B255" s="3"/>
      <c r="C255" s="3"/>
      <c r="D255" s="3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3"/>
      <c r="B256" s="3"/>
      <c r="C256" s="3"/>
      <c r="D256" s="3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3"/>
      <c r="B257" s="3"/>
      <c r="C257" s="3"/>
      <c r="D257" s="3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3"/>
      <c r="B258" s="3"/>
      <c r="C258" s="3"/>
      <c r="D258" s="3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3"/>
      <c r="B259" s="3"/>
      <c r="C259" s="3"/>
      <c r="D259" s="3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3"/>
      <c r="B260" s="3"/>
      <c r="C260" s="3"/>
      <c r="D260" s="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3"/>
      <c r="B261" s="3"/>
      <c r="C261" s="3"/>
      <c r="D261" s="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3"/>
      <c r="B262" s="3"/>
      <c r="C262" s="3"/>
      <c r="D262" s="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3"/>
      <c r="B263" s="3"/>
      <c r="C263" s="3"/>
      <c r="D263" s="3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3"/>
      <c r="B264" s="3"/>
      <c r="C264" s="3"/>
      <c r="D264" s="3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3"/>
      <c r="B265" s="3"/>
      <c r="C265" s="3"/>
      <c r="D265" s="3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3"/>
      <c r="B266" s="3"/>
      <c r="C266" s="3"/>
      <c r="D266" s="3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3"/>
      <c r="B267" s="3"/>
      <c r="C267" s="3"/>
      <c r="D267" s="3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3"/>
      <c r="B268" s="3"/>
      <c r="C268" s="3"/>
      <c r="D268" s="3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3"/>
      <c r="B269" s="3"/>
      <c r="C269" s="3"/>
      <c r="D269" s="3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3"/>
      <c r="B270" s="3"/>
      <c r="C270" s="3"/>
      <c r="D270" s="3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3"/>
      <c r="B271" s="3"/>
      <c r="C271" s="3"/>
      <c r="D271" s="3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3"/>
      <c r="B272" s="3"/>
      <c r="C272" s="3"/>
      <c r="D272" s="3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3"/>
      <c r="B273" s="3"/>
      <c r="C273" s="3"/>
      <c r="D273" s="3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3"/>
      <c r="B274" s="3"/>
      <c r="C274" s="3"/>
      <c r="D274" s="3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3"/>
      <c r="B275" s="3"/>
      <c r="C275" s="3"/>
      <c r="D275" s="3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3"/>
      <c r="B276" s="3"/>
      <c r="C276" s="3"/>
      <c r="D276" s="3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3"/>
      <c r="B277" s="3"/>
      <c r="C277" s="3"/>
      <c r="D277" s="3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3"/>
      <c r="B278" s="3"/>
      <c r="C278" s="3"/>
      <c r="D278" s="3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3"/>
      <c r="B279" s="3"/>
      <c r="C279" s="3"/>
      <c r="D279" s="3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3"/>
      <c r="B280" s="3"/>
      <c r="C280" s="3"/>
      <c r="D280" s="3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3"/>
      <c r="B281" s="3"/>
      <c r="C281" s="3"/>
      <c r="D281" s="3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3"/>
      <c r="B282" s="3"/>
      <c r="C282" s="3"/>
      <c r="D282" s="3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3"/>
      <c r="B283" s="3"/>
      <c r="C283" s="3"/>
      <c r="D283" s="3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3"/>
      <c r="B284" s="3"/>
      <c r="C284" s="3"/>
      <c r="D284" s="3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3"/>
      <c r="B285" s="3"/>
      <c r="C285" s="3"/>
      <c r="D285" s="3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3"/>
      <c r="B286" s="3"/>
      <c r="C286" s="3"/>
      <c r="D286" s="3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3"/>
      <c r="B287" s="3"/>
      <c r="C287" s="3"/>
      <c r="D287" s="3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3"/>
      <c r="B288" s="3"/>
      <c r="C288" s="3"/>
      <c r="D288" s="3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3"/>
      <c r="B289" s="3"/>
      <c r="C289" s="3"/>
      <c r="D289" s="3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3"/>
      <c r="B290" s="3"/>
      <c r="C290" s="3"/>
      <c r="D290" s="3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3"/>
      <c r="B291" s="3"/>
      <c r="C291" s="3"/>
      <c r="D291" s="3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3"/>
      <c r="B292" s="3"/>
      <c r="C292" s="3"/>
      <c r="D292" s="3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3"/>
      <c r="B293" s="3"/>
      <c r="C293" s="3"/>
      <c r="D293" s="3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3"/>
      <c r="B294" s="3"/>
      <c r="C294" s="3"/>
      <c r="D294" s="3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3"/>
      <c r="B295" s="3"/>
      <c r="C295" s="3"/>
      <c r="D295" s="3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3"/>
      <c r="B296" s="3"/>
      <c r="C296" s="3"/>
      <c r="D296" s="3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3"/>
      <c r="B297" s="3"/>
      <c r="C297" s="3"/>
      <c r="D297" s="3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3"/>
      <c r="B298" s="3"/>
      <c r="C298" s="3"/>
      <c r="D298" s="3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3"/>
      <c r="B299" s="3"/>
      <c r="C299" s="3"/>
      <c r="D299" s="3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3"/>
      <c r="B300" s="3"/>
      <c r="C300" s="3"/>
      <c r="D300" s="3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3"/>
      <c r="B301" s="3"/>
      <c r="C301" s="3"/>
      <c r="D301" s="3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3"/>
      <c r="B302" s="3"/>
      <c r="C302" s="3"/>
      <c r="D302" s="3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3"/>
      <c r="B303" s="3"/>
      <c r="C303" s="3"/>
      <c r="D303" s="3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3"/>
      <c r="B304" s="3"/>
      <c r="C304" s="3"/>
      <c r="D304" s="3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3"/>
      <c r="B305" s="3"/>
      <c r="C305" s="3"/>
      <c r="D305" s="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3"/>
      <c r="B306" s="3"/>
      <c r="C306" s="3"/>
      <c r="D306" s="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3"/>
      <c r="B307" s="3"/>
      <c r="C307" s="3"/>
      <c r="D307" s="3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3"/>
      <c r="B308" s="3"/>
      <c r="C308" s="3"/>
      <c r="D308" s="3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3"/>
      <c r="B309" s="3"/>
      <c r="C309" s="3"/>
      <c r="D309" s="3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3"/>
      <c r="B310" s="3"/>
      <c r="C310" s="3"/>
      <c r="D310" s="3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3"/>
      <c r="B311" s="3"/>
      <c r="C311" s="3"/>
      <c r="D311" s="3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3"/>
      <c r="B312" s="3"/>
      <c r="C312" s="3"/>
      <c r="D312" s="3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3"/>
      <c r="B313" s="3"/>
      <c r="C313" s="3"/>
      <c r="D313" s="3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3"/>
      <c r="B314" s="3"/>
      <c r="C314" s="3"/>
      <c r="D314" s="3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3"/>
      <c r="B315" s="3"/>
      <c r="C315" s="3"/>
      <c r="D315" s="3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3"/>
      <c r="B316" s="3"/>
      <c r="C316" s="3"/>
      <c r="D316" s="3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3"/>
      <c r="B317" s="3"/>
      <c r="C317" s="3"/>
      <c r="D317" s="3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3"/>
      <c r="B318" s="3"/>
      <c r="C318" s="3"/>
      <c r="D318" s="3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3"/>
      <c r="B319" s="3"/>
      <c r="C319" s="3"/>
      <c r="D319" s="3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3"/>
      <c r="B320" s="3"/>
      <c r="C320" s="3"/>
      <c r="D320" s="3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3"/>
      <c r="B321" s="3"/>
      <c r="C321" s="3"/>
      <c r="D321" s="3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3"/>
      <c r="B322" s="3"/>
      <c r="C322" s="3"/>
      <c r="D322" s="3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3"/>
      <c r="B323" s="3"/>
      <c r="C323" s="3"/>
      <c r="D323" s="3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3"/>
      <c r="B324" s="3"/>
      <c r="C324" s="3"/>
      <c r="D324" s="3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3"/>
      <c r="B325" s="3"/>
      <c r="C325" s="3"/>
      <c r="D325" s="3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3"/>
      <c r="B326" s="3"/>
      <c r="C326" s="3"/>
      <c r="D326" s="3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3"/>
      <c r="B327" s="3"/>
      <c r="C327" s="3"/>
      <c r="D327" s="3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3"/>
      <c r="B328" s="3"/>
      <c r="C328" s="3"/>
      <c r="D328" s="3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3"/>
      <c r="B329" s="3"/>
      <c r="C329" s="3"/>
      <c r="D329" s="3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3"/>
      <c r="B330" s="3"/>
      <c r="C330" s="3"/>
      <c r="D330" s="3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3"/>
      <c r="B331" s="3"/>
      <c r="C331" s="3"/>
      <c r="D331" s="3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3"/>
      <c r="B332" s="3"/>
      <c r="C332" s="3"/>
      <c r="D332" s="3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3"/>
      <c r="B333" s="3"/>
      <c r="C333" s="3"/>
      <c r="D333" s="3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3"/>
      <c r="B334" s="3"/>
      <c r="C334" s="3"/>
      <c r="D334" s="3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3"/>
      <c r="B335" s="3"/>
      <c r="C335" s="3"/>
      <c r="D335" s="3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3"/>
      <c r="B336" s="3"/>
      <c r="C336" s="3"/>
      <c r="D336" s="3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3"/>
      <c r="B337" s="3"/>
      <c r="C337" s="3"/>
      <c r="D337" s="3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3"/>
      <c r="B338" s="3"/>
      <c r="C338" s="3"/>
      <c r="D338" s="3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3"/>
      <c r="B339" s="3"/>
      <c r="C339" s="3"/>
      <c r="D339" s="3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3"/>
      <c r="B340" s="3"/>
      <c r="C340" s="3"/>
      <c r="D340" s="3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3"/>
      <c r="B341" s="3"/>
      <c r="C341" s="3"/>
      <c r="D341" s="3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3"/>
      <c r="B342" s="3"/>
      <c r="C342" s="3"/>
      <c r="D342" s="3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3"/>
      <c r="B343" s="3"/>
      <c r="C343" s="3"/>
      <c r="D343" s="3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3"/>
      <c r="B344" s="3"/>
      <c r="C344" s="3"/>
      <c r="D344" s="3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3"/>
      <c r="B345" s="3"/>
      <c r="C345" s="3"/>
      <c r="D345" s="3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3"/>
      <c r="B346" s="3"/>
      <c r="C346" s="3"/>
      <c r="D346" s="3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3"/>
      <c r="B347" s="3"/>
      <c r="C347" s="3"/>
      <c r="D347" s="3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3"/>
      <c r="B348" s="3"/>
      <c r="C348" s="3"/>
      <c r="D348" s="3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3"/>
      <c r="B349" s="3"/>
      <c r="C349" s="3"/>
      <c r="D349" s="3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3"/>
      <c r="B350" s="3"/>
      <c r="C350" s="3"/>
      <c r="D350" s="3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3"/>
      <c r="B351" s="3"/>
      <c r="C351" s="3"/>
      <c r="D351" s="3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3"/>
      <c r="B352" s="3"/>
      <c r="C352" s="3"/>
      <c r="D352" s="3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3"/>
      <c r="B353" s="3"/>
      <c r="C353" s="3"/>
      <c r="D353" s="3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3"/>
      <c r="B354" s="3"/>
      <c r="C354" s="3"/>
      <c r="D354" s="3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3"/>
      <c r="B355" s="3"/>
      <c r="C355" s="3"/>
      <c r="D355" s="3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3"/>
      <c r="B356" s="3"/>
      <c r="C356" s="3"/>
      <c r="D356" s="3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3"/>
      <c r="B357" s="3"/>
      <c r="C357" s="3"/>
      <c r="D357" s="3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3"/>
      <c r="B358" s="3"/>
      <c r="C358" s="3"/>
      <c r="D358" s="3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3"/>
      <c r="B359" s="3"/>
      <c r="C359" s="3"/>
      <c r="D359" s="3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3"/>
      <c r="B360" s="3"/>
      <c r="C360" s="3"/>
      <c r="D360" s="3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3"/>
      <c r="B361" s="3"/>
      <c r="C361" s="3"/>
      <c r="D361" s="3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3"/>
      <c r="B362" s="3"/>
      <c r="C362" s="3"/>
      <c r="D362" s="3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3"/>
      <c r="B363" s="3"/>
      <c r="C363" s="3"/>
      <c r="D363" s="3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3"/>
      <c r="B364" s="3"/>
      <c r="C364" s="3"/>
      <c r="D364" s="3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3"/>
      <c r="B365" s="3"/>
      <c r="C365" s="3"/>
      <c r="D365" s="3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3"/>
      <c r="B366" s="3"/>
      <c r="C366" s="3"/>
      <c r="D366" s="3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3"/>
      <c r="B367" s="3"/>
      <c r="C367" s="3"/>
      <c r="D367" s="3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3"/>
      <c r="B368" s="3"/>
      <c r="C368" s="3"/>
      <c r="D368" s="3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3"/>
      <c r="B369" s="3"/>
      <c r="C369" s="3"/>
      <c r="D369" s="3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3"/>
      <c r="B370" s="3"/>
      <c r="C370" s="3"/>
      <c r="D370" s="3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3"/>
      <c r="B371" s="3"/>
      <c r="C371" s="3"/>
      <c r="D371" s="3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3"/>
      <c r="B372" s="3"/>
      <c r="C372" s="3"/>
      <c r="D372" s="3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3"/>
      <c r="B373" s="3"/>
      <c r="C373" s="3"/>
      <c r="D373" s="3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3"/>
      <c r="B374" s="3"/>
      <c r="C374" s="3"/>
      <c r="D374" s="3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3"/>
      <c r="B375" s="3"/>
      <c r="C375" s="3"/>
      <c r="D375" s="3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3"/>
      <c r="B376" s="3"/>
      <c r="C376" s="3"/>
      <c r="D376" s="3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3"/>
      <c r="B377" s="3"/>
      <c r="C377" s="3"/>
      <c r="D377" s="3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3"/>
      <c r="B378" s="3"/>
      <c r="C378" s="3"/>
      <c r="D378" s="3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3"/>
      <c r="B379" s="3"/>
      <c r="C379" s="3"/>
      <c r="D379" s="3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3"/>
      <c r="B380" s="3"/>
      <c r="C380" s="3"/>
      <c r="D380" s="3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3"/>
      <c r="B381" s="3"/>
      <c r="C381" s="3"/>
      <c r="D381" s="3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3"/>
      <c r="B382" s="3"/>
      <c r="C382" s="3"/>
      <c r="D382" s="3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3"/>
      <c r="B383" s="3"/>
      <c r="C383" s="3"/>
      <c r="D383" s="3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3"/>
      <c r="B384" s="3"/>
      <c r="C384" s="3"/>
      <c r="D384" s="3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3"/>
      <c r="B385" s="3"/>
      <c r="C385" s="3"/>
      <c r="D385" s="3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3"/>
      <c r="B386" s="3"/>
      <c r="C386" s="3"/>
      <c r="D386" s="3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3"/>
      <c r="B387" s="3"/>
      <c r="C387" s="3"/>
      <c r="D387" s="3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3"/>
      <c r="B388" s="3"/>
      <c r="C388" s="3"/>
      <c r="D388" s="3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3"/>
      <c r="B389" s="3"/>
      <c r="C389" s="3"/>
      <c r="D389" s="3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3"/>
      <c r="B390" s="3"/>
      <c r="C390" s="3"/>
      <c r="D390" s="3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3"/>
      <c r="B391" s="3"/>
      <c r="C391" s="3"/>
      <c r="D391" s="3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3"/>
      <c r="B392" s="3"/>
      <c r="C392" s="3"/>
      <c r="D392" s="3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3"/>
      <c r="B393" s="3"/>
      <c r="C393" s="3"/>
      <c r="D393" s="3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3"/>
      <c r="B394" s="3"/>
      <c r="C394" s="3"/>
      <c r="D394" s="3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3"/>
      <c r="B395" s="3"/>
      <c r="C395" s="3"/>
      <c r="D395" s="3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3"/>
      <c r="B396" s="3"/>
      <c r="C396" s="3"/>
      <c r="D396" s="3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3"/>
      <c r="B397" s="3"/>
      <c r="C397" s="3"/>
      <c r="D397" s="3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3"/>
      <c r="B398" s="3"/>
      <c r="C398" s="3"/>
      <c r="D398" s="3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3"/>
      <c r="B399" s="3"/>
      <c r="C399" s="3"/>
      <c r="D399" s="3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3"/>
      <c r="B400" s="3"/>
      <c r="C400" s="3"/>
      <c r="D400" s="3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3"/>
      <c r="B401" s="3"/>
      <c r="C401" s="3"/>
      <c r="D401" s="3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3"/>
      <c r="B402" s="3"/>
      <c r="C402" s="3"/>
      <c r="D402" s="3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3"/>
      <c r="B403" s="3"/>
      <c r="C403" s="3"/>
      <c r="D403" s="3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3"/>
      <c r="B404" s="3"/>
      <c r="C404" s="3"/>
      <c r="D404" s="3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3"/>
      <c r="B405" s="3"/>
      <c r="C405" s="3"/>
      <c r="D405" s="3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3"/>
      <c r="B406" s="3"/>
      <c r="C406" s="3"/>
      <c r="D406" s="3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3"/>
      <c r="B407" s="3"/>
      <c r="C407" s="3"/>
      <c r="D407" s="3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3"/>
      <c r="B408" s="3"/>
      <c r="C408" s="3"/>
      <c r="D408" s="3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3"/>
      <c r="B409" s="3"/>
      <c r="C409" s="3"/>
      <c r="D409" s="3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3"/>
      <c r="B410" s="3"/>
      <c r="C410" s="3"/>
      <c r="D410" s="3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3"/>
      <c r="B411" s="3"/>
      <c r="C411" s="3"/>
      <c r="D411" s="3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3"/>
      <c r="B412" s="3"/>
      <c r="C412" s="3"/>
      <c r="D412" s="3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3"/>
      <c r="B413" s="3"/>
      <c r="C413" s="3"/>
      <c r="D413" s="3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3"/>
      <c r="B414" s="3"/>
      <c r="C414" s="3"/>
      <c r="D414" s="3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3"/>
      <c r="B415" s="3"/>
      <c r="C415" s="3"/>
      <c r="D415" s="3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3"/>
      <c r="B416" s="3"/>
      <c r="C416" s="3"/>
      <c r="D416" s="3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3"/>
      <c r="B417" s="3"/>
      <c r="C417" s="3"/>
      <c r="D417" s="3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3"/>
      <c r="B418" s="3"/>
      <c r="C418" s="3"/>
      <c r="D418" s="3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3"/>
      <c r="B419" s="3"/>
      <c r="C419" s="3"/>
      <c r="D419" s="3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3"/>
      <c r="B420" s="3"/>
      <c r="C420" s="3"/>
      <c r="D420" s="3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3"/>
      <c r="B421" s="3"/>
      <c r="C421" s="3"/>
      <c r="D421" s="3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3"/>
      <c r="B422" s="3"/>
      <c r="C422" s="3"/>
      <c r="D422" s="3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3"/>
      <c r="B423" s="3"/>
      <c r="C423" s="3"/>
      <c r="D423" s="3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3"/>
      <c r="B424" s="3"/>
      <c r="C424" s="3"/>
      <c r="D424" s="3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3"/>
      <c r="B425" s="3"/>
      <c r="C425" s="3"/>
      <c r="D425" s="3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3"/>
      <c r="B426" s="3"/>
      <c r="C426" s="3"/>
      <c r="D426" s="3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3"/>
      <c r="B427" s="3"/>
      <c r="C427" s="3"/>
      <c r="D427" s="3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3"/>
      <c r="B428" s="3"/>
      <c r="C428" s="3"/>
      <c r="D428" s="3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3"/>
      <c r="B429" s="3"/>
      <c r="C429" s="3"/>
      <c r="D429" s="3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3"/>
      <c r="B430" s="3"/>
      <c r="C430" s="3"/>
      <c r="D430" s="3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3"/>
      <c r="B431" s="3"/>
      <c r="C431" s="3"/>
      <c r="D431" s="3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3"/>
      <c r="B432" s="3"/>
      <c r="C432" s="3"/>
      <c r="D432" s="3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3"/>
      <c r="B433" s="3"/>
      <c r="C433" s="3"/>
      <c r="D433" s="3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3"/>
      <c r="B434" s="3"/>
      <c r="C434" s="3"/>
      <c r="D434" s="3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3"/>
      <c r="B435" s="3"/>
      <c r="C435" s="3"/>
      <c r="D435" s="3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3"/>
      <c r="B436" s="3"/>
      <c r="C436" s="3"/>
      <c r="D436" s="3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3"/>
      <c r="B437" s="3"/>
      <c r="C437" s="3"/>
      <c r="D437" s="3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3"/>
      <c r="B438" s="3"/>
      <c r="C438" s="3"/>
      <c r="D438" s="3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3"/>
      <c r="B439" s="3"/>
      <c r="C439" s="3"/>
      <c r="D439" s="3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3"/>
      <c r="B440" s="3"/>
      <c r="C440" s="3"/>
      <c r="D440" s="3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3"/>
      <c r="B441" s="3"/>
      <c r="C441" s="3"/>
      <c r="D441" s="3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3"/>
      <c r="B442" s="3"/>
      <c r="C442" s="3"/>
      <c r="D442" s="3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3"/>
      <c r="B443" s="3"/>
      <c r="C443" s="3"/>
      <c r="D443" s="3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3"/>
      <c r="B444" s="3"/>
      <c r="C444" s="3"/>
      <c r="D444" s="3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3"/>
      <c r="B445" s="3"/>
      <c r="C445" s="3"/>
      <c r="D445" s="3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3"/>
      <c r="B446" s="3"/>
      <c r="C446" s="3"/>
      <c r="D446" s="3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3"/>
      <c r="B447" s="3"/>
      <c r="C447" s="3"/>
      <c r="D447" s="3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3"/>
      <c r="B448" s="3"/>
      <c r="C448" s="3"/>
      <c r="D448" s="3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3"/>
      <c r="B449" s="3"/>
      <c r="C449" s="3"/>
      <c r="D449" s="3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3"/>
      <c r="B450" s="3"/>
      <c r="C450" s="3"/>
      <c r="D450" s="3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3"/>
      <c r="B451" s="3"/>
      <c r="C451" s="3"/>
      <c r="D451" s="3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3"/>
      <c r="B452" s="3"/>
      <c r="C452" s="3"/>
      <c r="D452" s="3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3"/>
      <c r="B453" s="3"/>
      <c r="C453" s="3"/>
      <c r="D453" s="3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3"/>
      <c r="B454" s="3"/>
      <c r="C454" s="3"/>
      <c r="D454" s="3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3"/>
      <c r="B455" s="3"/>
      <c r="C455" s="3"/>
      <c r="D455" s="3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3"/>
      <c r="B456" s="3"/>
      <c r="C456" s="3"/>
      <c r="D456" s="3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3"/>
      <c r="B457" s="3"/>
      <c r="C457" s="3"/>
      <c r="D457" s="3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3"/>
      <c r="B458" s="3"/>
      <c r="C458" s="3"/>
      <c r="D458" s="3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3"/>
      <c r="B459" s="3"/>
      <c r="C459" s="3"/>
      <c r="D459" s="3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3"/>
      <c r="B460" s="3"/>
      <c r="C460" s="3"/>
      <c r="D460" s="3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3"/>
      <c r="B461" s="3"/>
      <c r="C461" s="3"/>
      <c r="D461" s="3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3"/>
      <c r="B462" s="3"/>
      <c r="C462" s="3"/>
      <c r="D462" s="3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3"/>
      <c r="B463" s="3"/>
      <c r="C463" s="3"/>
      <c r="D463" s="3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3"/>
      <c r="B464" s="3"/>
      <c r="C464" s="3"/>
      <c r="D464" s="3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3"/>
      <c r="B465" s="3"/>
      <c r="C465" s="3"/>
      <c r="D465" s="3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3"/>
      <c r="B466" s="3"/>
      <c r="C466" s="3"/>
      <c r="D466" s="3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3"/>
      <c r="B467" s="3"/>
      <c r="C467" s="3"/>
      <c r="D467" s="3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3"/>
      <c r="B468" s="3"/>
      <c r="C468" s="3"/>
      <c r="D468" s="3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3"/>
      <c r="B469" s="3"/>
      <c r="C469" s="3"/>
      <c r="D469" s="3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3"/>
      <c r="B470" s="3"/>
      <c r="C470" s="3"/>
      <c r="D470" s="3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3"/>
      <c r="B471" s="3"/>
      <c r="C471" s="3"/>
      <c r="D471" s="3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3"/>
      <c r="B472" s="3"/>
      <c r="C472" s="3"/>
      <c r="D472" s="3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3"/>
      <c r="B473" s="3"/>
      <c r="C473" s="3"/>
      <c r="D473" s="3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3"/>
      <c r="B474" s="3"/>
      <c r="C474" s="3"/>
      <c r="D474" s="3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3"/>
      <c r="B475" s="3"/>
      <c r="C475" s="3"/>
      <c r="D475" s="3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3"/>
      <c r="B476" s="3"/>
      <c r="C476" s="3"/>
      <c r="D476" s="3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3"/>
      <c r="B477" s="3"/>
      <c r="C477" s="3"/>
      <c r="D477" s="3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3"/>
      <c r="B478" s="3"/>
      <c r="C478" s="3"/>
      <c r="D478" s="3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3"/>
      <c r="B479" s="3"/>
      <c r="C479" s="3"/>
      <c r="D479" s="3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3"/>
      <c r="B480" s="3"/>
      <c r="C480" s="3"/>
      <c r="D480" s="3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3"/>
      <c r="B481" s="3"/>
      <c r="C481" s="3"/>
      <c r="D481" s="3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3"/>
      <c r="B482" s="3"/>
      <c r="C482" s="3"/>
      <c r="D482" s="3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3"/>
      <c r="B483" s="3"/>
      <c r="C483" s="3"/>
      <c r="D483" s="3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3"/>
      <c r="B484" s="3"/>
      <c r="C484" s="3"/>
      <c r="D484" s="3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3"/>
      <c r="B485" s="3"/>
      <c r="C485" s="3"/>
      <c r="D485" s="3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3"/>
      <c r="B486" s="3"/>
      <c r="C486" s="3"/>
      <c r="D486" s="3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3"/>
      <c r="B487" s="3"/>
      <c r="C487" s="3"/>
      <c r="D487" s="3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3"/>
      <c r="B488" s="3"/>
      <c r="C488" s="3"/>
      <c r="D488" s="3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3"/>
      <c r="B489" s="3"/>
      <c r="C489" s="3"/>
      <c r="D489" s="3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3"/>
      <c r="B490" s="3"/>
      <c r="C490" s="3"/>
      <c r="D490" s="3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3"/>
      <c r="B491" s="3"/>
      <c r="C491" s="3"/>
      <c r="D491" s="3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3"/>
      <c r="B492" s="3"/>
      <c r="C492" s="3"/>
      <c r="D492" s="3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3"/>
      <c r="B493" s="3"/>
      <c r="C493" s="3"/>
      <c r="D493" s="3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3"/>
      <c r="B494" s="3"/>
      <c r="C494" s="3"/>
      <c r="D494" s="3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3"/>
      <c r="B495" s="3"/>
      <c r="C495" s="3"/>
      <c r="D495" s="3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3"/>
      <c r="B496" s="3"/>
      <c r="C496" s="3"/>
      <c r="D496" s="3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3"/>
      <c r="B497" s="3"/>
      <c r="C497" s="3"/>
      <c r="D497" s="3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3"/>
      <c r="B498" s="3"/>
      <c r="C498" s="3"/>
      <c r="D498" s="3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3"/>
      <c r="B499" s="3"/>
      <c r="C499" s="3"/>
      <c r="D499" s="3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3"/>
      <c r="B500" s="3"/>
      <c r="C500" s="3"/>
      <c r="D500" s="3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3"/>
      <c r="B501" s="3"/>
      <c r="C501" s="3"/>
      <c r="D501" s="3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3"/>
      <c r="B502" s="3"/>
      <c r="C502" s="3"/>
      <c r="D502" s="3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3"/>
      <c r="B503" s="3"/>
      <c r="C503" s="3"/>
      <c r="D503" s="3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3"/>
      <c r="B504" s="3"/>
      <c r="C504" s="3"/>
      <c r="D504" s="3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3"/>
      <c r="B505" s="3"/>
      <c r="C505" s="3"/>
      <c r="D505" s="3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3"/>
      <c r="B506" s="3"/>
      <c r="C506" s="3"/>
      <c r="D506" s="3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3"/>
      <c r="B507" s="3"/>
      <c r="C507" s="3"/>
      <c r="D507" s="3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3"/>
      <c r="B508" s="3"/>
      <c r="C508" s="3"/>
      <c r="D508" s="3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3"/>
      <c r="B509" s="3"/>
      <c r="C509" s="3"/>
      <c r="D509" s="3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3"/>
      <c r="B510" s="3"/>
      <c r="C510" s="3"/>
      <c r="D510" s="3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3"/>
      <c r="B511" s="3"/>
      <c r="C511" s="3"/>
      <c r="D511" s="3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3"/>
      <c r="B512" s="3"/>
      <c r="C512" s="3"/>
      <c r="D512" s="3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3"/>
      <c r="B513" s="3"/>
      <c r="C513" s="3"/>
      <c r="D513" s="3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3"/>
      <c r="B514" s="3"/>
      <c r="C514" s="3"/>
      <c r="D514" s="3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3"/>
      <c r="B515" s="3"/>
      <c r="C515" s="3"/>
      <c r="D515" s="3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3"/>
      <c r="B516" s="3"/>
      <c r="C516" s="3"/>
      <c r="D516" s="3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3"/>
      <c r="B517" s="3"/>
      <c r="C517" s="3"/>
      <c r="D517" s="3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3"/>
      <c r="B518" s="3"/>
      <c r="C518" s="3"/>
      <c r="D518" s="3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3"/>
      <c r="B519" s="3"/>
      <c r="C519" s="3"/>
      <c r="D519" s="3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3"/>
      <c r="B520" s="3"/>
      <c r="C520" s="3"/>
      <c r="D520" s="3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3"/>
      <c r="B521" s="3"/>
      <c r="C521" s="3"/>
      <c r="D521" s="3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3"/>
      <c r="B522" s="3"/>
      <c r="C522" s="3"/>
      <c r="D522" s="3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3"/>
      <c r="B523" s="3"/>
      <c r="C523" s="3"/>
      <c r="D523" s="3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3"/>
      <c r="B524" s="3"/>
      <c r="C524" s="3"/>
      <c r="D524" s="3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3"/>
      <c r="B525" s="3"/>
      <c r="C525" s="3"/>
      <c r="D525" s="3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3"/>
      <c r="B526" s="3"/>
      <c r="C526" s="3"/>
      <c r="D526" s="3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3"/>
      <c r="B527" s="3"/>
      <c r="C527" s="3"/>
      <c r="D527" s="3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3"/>
      <c r="B528" s="3"/>
      <c r="C528" s="3"/>
      <c r="D528" s="3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3"/>
      <c r="B529" s="3"/>
      <c r="C529" s="3"/>
      <c r="D529" s="3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3"/>
      <c r="B530" s="3"/>
      <c r="C530" s="3"/>
      <c r="D530" s="3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3"/>
      <c r="B531" s="3"/>
      <c r="C531" s="3"/>
      <c r="D531" s="3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3"/>
      <c r="B532" s="3"/>
      <c r="C532" s="3"/>
      <c r="D532" s="3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3"/>
      <c r="B533" s="3"/>
      <c r="C533" s="3"/>
      <c r="D533" s="3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3"/>
      <c r="B534" s="3"/>
      <c r="C534" s="3"/>
      <c r="D534" s="3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3"/>
      <c r="B535" s="3"/>
      <c r="C535" s="3"/>
      <c r="D535" s="3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3"/>
      <c r="B536" s="3"/>
      <c r="C536" s="3"/>
      <c r="D536" s="3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3"/>
      <c r="B537" s="3"/>
      <c r="C537" s="3"/>
      <c r="D537" s="3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3"/>
      <c r="B538" s="3"/>
      <c r="C538" s="3"/>
      <c r="D538" s="3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3"/>
      <c r="B539" s="3"/>
      <c r="C539" s="3"/>
      <c r="D539" s="3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3"/>
      <c r="B540" s="3"/>
      <c r="C540" s="3"/>
      <c r="D540" s="3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3"/>
      <c r="B541" s="3"/>
      <c r="C541" s="3"/>
      <c r="D541" s="3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3"/>
      <c r="B542" s="3"/>
      <c r="C542" s="3"/>
      <c r="D542" s="3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3"/>
      <c r="B543" s="3"/>
      <c r="C543" s="3"/>
      <c r="D543" s="3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3"/>
      <c r="B544" s="3"/>
      <c r="C544" s="3"/>
      <c r="D544" s="3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3"/>
      <c r="B545" s="3"/>
      <c r="C545" s="3"/>
      <c r="D545" s="3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3"/>
      <c r="B546" s="3"/>
      <c r="C546" s="3"/>
      <c r="D546" s="3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3"/>
      <c r="B547" s="3"/>
      <c r="C547" s="3"/>
      <c r="D547" s="3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3"/>
      <c r="B548" s="3"/>
      <c r="C548" s="3"/>
      <c r="D548" s="3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3"/>
      <c r="B549" s="3"/>
      <c r="C549" s="3"/>
      <c r="D549" s="3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3"/>
      <c r="B550" s="3"/>
      <c r="C550" s="3"/>
      <c r="D550" s="3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3"/>
      <c r="B551" s="3"/>
      <c r="C551" s="3"/>
      <c r="D551" s="3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3"/>
      <c r="B552" s="3"/>
      <c r="C552" s="3"/>
      <c r="D552" s="3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3"/>
      <c r="B553" s="3"/>
      <c r="C553" s="3"/>
      <c r="D553" s="3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3"/>
      <c r="B554" s="3"/>
      <c r="C554" s="3"/>
      <c r="D554" s="3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3"/>
      <c r="B555" s="3"/>
      <c r="C555" s="3"/>
      <c r="D555" s="3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3"/>
      <c r="B556" s="3"/>
      <c r="C556" s="3"/>
      <c r="D556" s="3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3"/>
      <c r="B557" s="3"/>
      <c r="C557" s="3"/>
      <c r="D557" s="3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3"/>
      <c r="B558" s="3"/>
      <c r="C558" s="3"/>
      <c r="D558" s="3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3"/>
      <c r="B559" s="3"/>
      <c r="C559" s="3"/>
      <c r="D559" s="3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3"/>
      <c r="B560" s="3"/>
      <c r="C560" s="3"/>
      <c r="D560" s="3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3"/>
      <c r="B561" s="3"/>
      <c r="C561" s="3"/>
      <c r="D561" s="3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3"/>
      <c r="B562" s="3"/>
      <c r="C562" s="3"/>
      <c r="D562" s="3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3"/>
      <c r="B563" s="3"/>
      <c r="C563" s="3"/>
      <c r="D563" s="3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3"/>
      <c r="B564" s="3"/>
      <c r="C564" s="3"/>
      <c r="D564" s="3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3"/>
      <c r="B565" s="3"/>
      <c r="C565" s="3"/>
      <c r="D565" s="3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3"/>
      <c r="B566" s="3"/>
      <c r="C566" s="3"/>
      <c r="D566" s="3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3"/>
      <c r="B567" s="3"/>
      <c r="C567" s="3"/>
      <c r="D567" s="3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3"/>
      <c r="B568" s="3"/>
      <c r="C568" s="3"/>
      <c r="D568" s="3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3"/>
      <c r="B569" s="3"/>
      <c r="C569" s="3"/>
      <c r="D569" s="3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3"/>
      <c r="B570" s="3"/>
      <c r="C570" s="3"/>
      <c r="D570" s="3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3"/>
      <c r="B571" s="3"/>
      <c r="C571" s="3"/>
      <c r="D571" s="3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3"/>
      <c r="B572" s="3"/>
      <c r="C572" s="3"/>
      <c r="D572" s="3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3"/>
      <c r="B573" s="3"/>
      <c r="C573" s="3"/>
      <c r="D573" s="3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3"/>
      <c r="B574" s="3"/>
      <c r="C574" s="3"/>
      <c r="D574" s="3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3"/>
      <c r="B575" s="3"/>
      <c r="C575" s="3"/>
      <c r="D575" s="3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3"/>
      <c r="B576" s="3"/>
      <c r="C576" s="3"/>
      <c r="D576" s="3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3"/>
      <c r="B577" s="3"/>
      <c r="C577" s="3"/>
      <c r="D577" s="3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3"/>
      <c r="B578" s="3"/>
      <c r="C578" s="3"/>
      <c r="D578" s="3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3"/>
      <c r="B579" s="3"/>
      <c r="C579" s="3"/>
      <c r="D579" s="3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3"/>
      <c r="B580" s="3"/>
      <c r="C580" s="3"/>
      <c r="D580" s="3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3"/>
      <c r="B581" s="3"/>
      <c r="C581" s="3"/>
      <c r="D581" s="3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3"/>
      <c r="B582" s="3"/>
      <c r="C582" s="3"/>
      <c r="D582" s="3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3"/>
      <c r="B583" s="3"/>
      <c r="C583" s="3"/>
      <c r="D583" s="3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3"/>
      <c r="B584" s="3"/>
      <c r="C584" s="3"/>
      <c r="D584" s="3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3"/>
      <c r="B585" s="3"/>
      <c r="C585" s="3"/>
      <c r="D585" s="3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3"/>
      <c r="B586" s="3"/>
      <c r="C586" s="3"/>
      <c r="D586" s="3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3"/>
      <c r="B587" s="3"/>
      <c r="C587" s="3"/>
      <c r="D587" s="3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3"/>
      <c r="B588" s="3"/>
      <c r="C588" s="3"/>
      <c r="D588" s="3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3"/>
      <c r="B589" s="3"/>
      <c r="C589" s="3"/>
      <c r="D589" s="3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3"/>
      <c r="B590" s="3"/>
      <c r="C590" s="3"/>
      <c r="D590" s="3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3"/>
      <c r="B591" s="3"/>
      <c r="C591" s="3"/>
      <c r="D591" s="3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3"/>
      <c r="B592" s="3"/>
      <c r="C592" s="3"/>
      <c r="D592" s="3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3"/>
      <c r="B593" s="3"/>
      <c r="C593" s="3"/>
      <c r="D593" s="3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3"/>
      <c r="B594" s="3"/>
      <c r="C594" s="3"/>
      <c r="D594" s="3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3"/>
      <c r="B595" s="3"/>
      <c r="C595" s="3"/>
      <c r="D595" s="3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3"/>
      <c r="B596" s="3"/>
      <c r="C596" s="3"/>
      <c r="D596" s="3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3"/>
      <c r="B597" s="3"/>
      <c r="C597" s="3"/>
      <c r="D597" s="3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3"/>
      <c r="B598" s="3"/>
      <c r="C598" s="3"/>
      <c r="D598" s="3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3"/>
      <c r="B599" s="3"/>
      <c r="C599" s="3"/>
      <c r="D599" s="3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3"/>
      <c r="B600" s="3"/>
      <c r="C600" s="3"/>
      <c r="D600" s="3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3"/>
      <c r="B601" s="3"/>
      <c r="C601" s="3"/>
      <c r="D601" s="3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3"/>
      <c r="B602" s="3"/>
      <c r="C602" s="3"/>
      <c r="D602" s="3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3"/>
      <c r="B603" s="3"/>
      <c r="C603" s="3"/>
      <c r="D603" s="3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3"/>
      <c r="B604" s="3"/>
      <c r="C604" s="3"/>
      <c r="D604" s="3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3"/>
      <c r="B605" s="3"/>
      <c r="C605" s="3"/>
      <c r="D605" s="3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3"/>
      <c r="B606" s="3"/>
      <c r="C606" s="3"/>
      <c r="D606" s="3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3"/>
      <c r="B607" s="3"/>
      <c r="C607" s="3"/>
      <c r="D607" s="3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3"/>
      <c r="B608" s="3"/>
      <c r="C608" s="3"/>
      <c r="D608" s="3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3"/>
      <c r="B609" s="3"/>
      <c r="C609" s="3"/>
      <c r="D609" s="3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3"/>
      <c r="B610" s="3"/>
      <c r="C610" s="3"/>
      <c r="D610" s="3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3"/>
      <c r="B611" s="3"/>
      <c r="C611" s="3"/>
      <c r="D611" s="3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3"/>
      <c r="B612" s="3"/>
      <c r="C612" s="3"/>
      <c r="D612" s="3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3"/>
      <c r="B613" s="3"/>
      <c r="C613" s="3"/>
      <c r="D613" s="3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3"/>
      <c r="B614" s="3"/>
      <c r="C614" s="3"/>
      <c r="D614" s="3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3"/>
      <c r="B615" s="3"/>
      <c r="C615" s="3"/>
      <c r="D615" s="3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3"/>
      <c r="B616" s="3"/>
      <c r="C616" s="3"/>
      <c r="D616" s="3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3"/>
      <c r="B617" s="3"/>
      <c r="C617" s="3"/>
      <c r="D617" s="3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3"/>
      <c r="B618" s="3"/>
      <c r="C618" s="3"/>
      <c r="D618" s="3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3"/>
      <c r="B619" s="3"/>
      <c r="C619" s="3"/>
      <c r="D619" s="3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3"/>
      <c r="B620" s="3"/>
      <c r="C620" s="3"/>
      <c r="D620" s="3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3"/>
      <c r="B621" s="3"/>
      <c r="C621" s="3"/>
      <c r="D621" s="3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3"/>
      <c r="B622" s="3"/>
      <c r="C622" s="3"/>
      <c r="D622" s="3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3"/>
      <c r="B623" s="3"/>
      <c r="C623" s="3"/>
      <c r="D623" s="3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3"/>
      <c r="B624" s="3"/>
      <c r="C624" s="3"/>
      <c r="D624" s="3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3"/>
      <c r="B625" s="3"/>
      <c r="C625" s="3"/>
      <c r="D625" s="3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3"/>
      <c r="B626" s="3"/>
      <c r="C626" s="3"/>
      <c r="D626" s="3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3"/>
      <c r="B627" s="3"/>
      <c r="C627" s="3"/>
      <c r="D627" s="3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3"/>
      <c r="B628" s="3"/>
      <c r="C628" s="3"/>
      <c r="D628" s="3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3"/>
      <c r="B629" s="3"/>
      <c r="C629" s="3"/>
      <c r="D629" s="3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3"/>
      <c r="B630" s="3"/>
      <c r="C630" s="3"/>
      <c r="D630" s="3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3"/>
      <c r="B631" s="3"/>
      <c r="C631" s="3"/>
      <c r="D631" s="3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3"/>
      <c r="B632" s="3"/>
      <c r="C632" s="3"/>
      <c r="D632" s="3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3"/>
      <c r="B633" s="3"/>
      <c r="C633" s="3"/>
      <c r="D633" s="3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3"/>
      <c r="B634" s="3"/>
      <c r="C634" s="3"/>
      <c r="D634" s="3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3"/>
      <c r="B635" s="3"/>
      <c r="C635" s="3"/>
      <c r="D635" s="3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3"/>
      <c r="B636" s="3"/>
      <c r="C636" s="3"/>
      <c r="D636" s="3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3"/>
      <c r="B637" s="3"/>
      <c r="C637" s="3"/>
      <c r="D637" s="3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3"/>
      <c r="B638" s="3"/>
      <c r="C638" s="3"/>
      <c r="D638" s="3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3"/>
      <c r="B639" s="3"/>
      <c r="C639" s="3"/>
      <c r="D639" s="3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3"/>
      <c r="B640" s="3"/>
      <c r="C640" s="3"/>
      <c r="D640" s="3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3"/>
      <c r="B641" s="3"/>
      <c r="C641" s="3"/>
      <c r="D641" s="3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3"/>
      <c r="B642" s="3"/>
      <c r="C642" s="3"/>
      <c r="D642" s="3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3"/>
      <c r="B643" s="3"/>
      <c r="C643" s="3"/>
      <c r="D643" s="3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3"/>
      <c r="B644" s="3"/>
      <c r="C644" s="3"/>
      <c r="D644" s="3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3"/>
      <c r="B645" s="3"/>
      <c r="C645" s="3"/>
      <c r="D645" s="3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3"/>
      <c r="B646" s="3"/>
      <c r="C646" s="3"/>
      <c r="D646" s="3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3"/>
      <c r="B647" s="3"/>
      <c r="C647" s="3"/>
      <c r="D647" s="3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3"/>
      <c r="B648" s="3"/>
      <c r="C648" s="3"/>
      <c r="D648" s="3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3"/>
      <c r="B649" s="3"/>
      <c r="C649" s="3"/>
      <c r="D649" s="3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3"/>
      <c r="B650" s="3"/>
      <c r="C650" s="3"/>
      <c r="D650" s="3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3"/>
      <c r="B651" s="3"/>
      <c r="C651" s="3"/>
      <c r="D651" s="3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3"/>
      <c r="B652" s="3"/>
      <c r="C652" s="3"/>
      <c r="D652" s="3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3"/>
      <c r="B653" s="3"/>
      <c r="C653" s="3"/>
      <c r="D653" s="3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3"/>
      <c r="B654" s="3"/>
      <c r="C654" s="3"/>
      <c r="D654" s="3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3"/>
      <c r="B655" s="3"/>
      <c r="C655" s="3"/>
      <c r="D655" s="3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3"/>
      <c r="B656" s="3"/>
      <c r="C656" s="3"/>
      <c r="D656" s="3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3"/>
      <c r="B657" s="3"/>
      <c r="C657" s="3"/>
      <c r="D657" s="3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3"/>
      <c r="B658" s="3"/>
      <c r="C658" s="3"/>
      <c r="D658" s="3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3"/>
      <c r="B659" s="3"/>
      <c r="C659" s="3"/>
      <c r="D659" s="3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3"/>
      <c r="B660" s="3"/>
      <c r="C660" s="3"/>
      <c r="D660" s="3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3"/>
      <c r="B661" s="3"/>
      <c r="C661" s="3"/>
      <c r="D661" s="3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3"/>
      <c r="B662" s="3"/>
      <c r="C662" s="3"/>
      <c r="D662" s="3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3"/>
      <c r="B663" s="3"/>
      <c r="C663" s="3"/>
      <c r="D663" s="3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3"/>
      <c r="B664" s="3"/>
      <c r="C664" s="3"/>
      <c r="D664" s="3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3"/>
      <c r="B665" s="3"/>
      <c r="C665" s="3"/>
      <c r="D665" s="3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3"/>
      <c r="B666" s="3"/>
      <c r="C666" s="3"/>
      <c r="D666" s="3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3"/>
      <c r="B667" s="3"/>
      <c r="C667" s="3"/>
      <c r="D667" s="3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3"/>
      <c r="B668" s="3"/>
      <c r="C668" s="3"/>
      <c r="D668" s="3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3"/>
      <c r="B669" s="3"/>
      <c r="C669" s="3"/>
      <c r="D669" s="3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3"/>
      <c r="B670" s="3"/>
      <c r="C670" s="3"/>
      <c r="D670" s="3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3"/>
      <c r="B671" s="3"/>
      <c r="C671" s="3"/>
      <c r="D671" s="3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3"/>
      <c r="B672" s="3"/>
      <c r="C672" s="3"/>
      <c r="D672" s="3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3"/>
      <c r="B673" s="3"/>
      <c r="C673" s="3"/>
      <c r="D673" s="3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3"/>
      <c r="B674" s="3"/>
      <c r="C674" s="3"/>
      <c r="D674" s="3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3"/>
      <c r="B675" s="3"/>
      <c r="C675" s="3"/>
      <c r="D675" s="3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3"/>
      <c r="B676" s="3"/>
      <c r="C676" s="3"/>
      <c r="D676" s="3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3"/>
      <c r="B677" s="3"/>
      <c r="C677" s="3"/>
      <c r="D677" s="3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3"/>
      <c r="B678" s="3"/>
      <c r="C678" s="3"/>
      <c r="D678" s="3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3"/>
      <c r="B679" s="3"/>
      <c r="C679" s="3"/>
      <c r="D679" s="3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3"/>
      <c r="B680" s="3"/>
      <c r="C680" s="3"/>
      <c r="D680" s="3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3"/>
      <c r="B681" s="3"/>
      <c r="C681" s="3"/>
      <c r="D681" s="3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3"/>
      <c r="B682" s="3"/>
      <c r="C682" s="3"/>
      <c r="D682" s="3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3"/>
      <c r="B683" s="3"/>
      <c r="C683" s="3"/>
      <c r="D683" s="3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3"/>
      <c r="B684" s="3"/>
      <c r="C684" s="3"/>
      <c r="D684" s="3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3"/>
      <c r="B685" s="3"/>
      <c r="C685" s="3"/>
      <c r="D685" s="3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3"/>
      <c r="B686" s="3"/>
      <c r="C686" s="3"/>
      <c r="D686" s="3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3"/>
      <c r="B687" s="3"/>
      <c r="C687" s="3"/>
      <c r="D687" s="3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3"/>
      <c r="B688" s="3"/>
      <c r="C688" s="3"/>
      <c r="D688" s="3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3"/>
      <c r="B689" s="3"/>
      <c r="C689" s="3"/>
      <c r="D689" s="3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3"/>
      <c r="B690" s="3"/>
      <c r="C690" s="3"/>
      <c r="D690" s="3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3"/>
      <c r="B691" s="3"/>
      <c r="C691" s="3"/>
      <c r="D691" s="3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3"/>
      <c r="B692" s="3"/>
      <c r="C692" s="3"/>
      <c r="D692" s="3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3"/>
      <c r="B693" s="3"/>
      <c r="C693" s="3"/>
      <c r="D693" s="3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3"/>
      <c r="B694" s="3"/>
      <c r="C694" s="3"/>
      <c r="D694" s="3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3"/>
      <c r="B695" s="3"/>
      <c r="C695" s="3"/>
      <c r="D695" s="3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3"/>
      <c r="B696" s="3"/>
      <c r="C696" s="3"/>
      <c r="D696" s="3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3"/>
      <c r="B697" s="3"/>
      <c r="C697" s="3"/>
      <c r="D697" s="3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3"/>
      <c r="B698" s="3"/>
      <c r="C698" s="3"/>
      <c r="D698" s="3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3"/>
      <c r="B699" s="3"/>
      <c r="C699" s="3"/>
      <c r="D699" s="3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3"/>
      <c r="B700" s="3"/>
      <c r="C700" s="3"/>
      <c r="D700" s="3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3"/>
      <c r="B701" s="3"/>
      <c r="C701" s="3"/>
      <c r="D701" s="3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3"/>
      <c r="B702" s="3"/>
      <c r="C702" s="3"/>
      <c r="D702" s="3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3"/>
      <c r="B703" s="3"/>
      <c r="C703" s="3"/>
      <c r="D703" s="3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3"/>
      <c r="B704" s="3"/>
      <c r="C704" s="3"/>
      <c r="D704" s="3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3"/>
      <c r="B705" s="3"/>
      <c r="C705" s="3"/>
      <c r="D705" s="3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3"/>
      <c r="B706" s="3"/>
      <c r="C706" s="3"/>
      <c r="D706" s="3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3"/>
      <c r="B707" s="3"/>
      <c r="C707" s="3"/>
      <c r="D707" s="3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3"/>
      <c r="B708" s="3"/>
      <c r="C708" s="3"/>
      <c r="D708" s="3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3"/>
      <c r="B709" s="3"/>
      <c r="C709" s="3"/>
      <c r="D709" s="3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3"/>
      <c r="B710" s="3"/>
      <c r="C710" s="3"/>
      <c r="D710" s="3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3"/>
      <c r="B711" s="3"/>
      <c r="C711" s="3"/>
      <c r="D711" s="3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3"/>
      <c r="B712" s="3"/>
      <c r="C712" s="3"/>
      <c r="D712" s="3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3"/>
      <c r="B713" s="3"/>
      <c r="C713" s="3"/>
      <c r="D713" s="3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3"/>
      <c r="B714" s="3"/>
      <c r="C714" s="3"/>
      <c r="D714" s="3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3"/>
      <c r="B715" s="3"/>
      <c r="C715" s="3"/>
      <c r="D715" s="3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3"/>
      <c r="B716" s="3"/>
      <c r="C716" s="3"/>
      <c r="D716" s="3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3"/>
      <c r="B717" s="3"/>
      <c r="C717" s="3"/>
      <c r="D717" s="3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3"/>
      <c r="B718" s="3"/>
      <c r="C718" s="3"/>
      <c r="D718" s="3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3"/>
      <c r="B719" s="3"/>
      <c r="C719" s="3"/>
      <c r="D719" s="3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3"/>
      <c r="B720" s="3"/>
      <c r="C720" s="3"/>
      <c r="D720" s="3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3"/>
      <c r="B721" s="3"/>
      <c r="C721" s="3"/>
      <c r="D721" s="3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3"/>
      <c r="B722" s="3"/>
      <c r="C722" s="3"/>
      <c r="D722" s="3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3"/>
      <c r="B723" s="3"/>
      <c r="C723" s="3"/>
      <c r="D723" s="3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3"/>
      <c r="B724" s="3"/>
      <c r="C724" s="3"/>
      <c r="D724" s="3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3"/>
      <c r="B725" s="3"/>
      <c r="C725" s="3"/>
      <c r="D725" s="3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3"/>
      <c r="B726" s="3"/>
      <c r="C726" s="3"/>
      <c r="D726" s="3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3"/>
      <c r="B727" s="3"/>
      <c r="C727" s="3"/>
      <c r="D727" s="3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3"/>
      <c r="B728" s="3"/>
      <c r="C728" s="3"/>
      <c r="D728" s="3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3"/>
      <c r="B729" s="3"/>
      <c r="C729" s="3"/>
      <c r="D729" s="3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3"/>
      <c r="B730" s="3"/>
      <c r="C730" s="3"/>
      <c r="D730" s="3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3"/>
      <c r="B731" s="3"/>
      <c r="C731" s="3"/>
      <c r="D731" s="3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3"/>
      <c r="B732" s="3"/>
      <c r="C732" s="3"/>
      <c r="D732" s="3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3"/>
      <c r="B733" s="3"/>
      <c r="C733" s="3"/>
      <c r="D733" s="3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3"/>
      <c r="B734" s="3"/>
      <c r="C734" s="3"/>
      <c r="D734" s="3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3"/>
      <c r="B735" s="3"/>
      <c r="C735" s="3"/>
      <c r="D735" s="3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3"/>
      <c r="B736" s="3"/>
      <c r="C736" s="3"/>
      <c r="D736" s="3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3"/>
      <c r="B737" s="3"/>
      <c r="C737" s="3"/>
      <c r="D737" s="3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3"/>
      <c r="B738" s="3"/>
      <c r="C738" s="3"/>
      <c r="D738" s="3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3"/>
      <c r="B739" s="3"/>
      <c r="C739" s="3"/>
      <c r="D739" s="3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3"/>
      <c r="B740" s="3"/>
      <c r="C740" s="3"/>
      <c r="D740" s="3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3"/>
      <c r="B741" s="3"/>
      <c r="C741" s="3"/>
      <c r="D741" s="3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3"/>
      <c r="B742" s="3"/>
      <c r="C742" s="3"/>
      <c r="D742" s="3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3"/>
      <c r="B743" s="3"/>
      <c r="C743" s="3"/>
      <c r="D743" s="3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3"/>
      <c r="B744" s="3"/>
      <c r="C744" s="3"/>
      <c r="D744" s="3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3"/>
      <c r="B745" s="3"/>
      <c r="C745" s="3"/>
      <c r="D745" s="3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3"/>
      <c r="B746" s="3"/>
      <c r="C746" s="3"/>
      <c r="D746" s="3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3"/>
      <c r="B747" s="3"/>
      <c r="C747" s="3"/>
      <c r="D747" s="3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3"/>
      <c r="B748" s="3"/>
      <c r="C748" s="3"/>
      <c r="D748" s="3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3"/>
      <c r="B749" s="3"/>
      <c r="C749" s="3"/>
      <c r="D749" s="3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3"/>
      <c r="B750" s="3"/>
      <c r="C750" s="3"/>
      <c r="D750" s="3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3"/>
      <c r="B751" s="3"/>
      <c r="C751" s="3"/>
      <c r="D751" s="3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3"/>
      <c r="B752" s="3"/>
      <c r="C752" s="3"/>
      <c r="D752" s="3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3"/>
      <c r="B753" s="3"/>
      <c r="C753" s="3"/>
      <c r="D753" s="3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3"/>
      <c r="B754" s="3"/>
      <c r="C754" s="3"/>
      <c r="D754" s="3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3"/>
      <c r="B755" s="3"/>
      <c r="C755" s="3"/>
      <c r="D755" s="3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3"/>
      <c r="B756" s="3"/>
      <c r="C756" s="3"/>
      <c r="D756" s="3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3"/>
      <c r="B757" s="3"/>
      <c r="C757" s="3"/>
      <c r="D757" s="3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3"/>
      <c r="B758" s="3"/>
      <c r="C758" s="3"/>
      <c r="D758" s="3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3"/>
      <c r="B759" s="3"/>
      <c r="C759" s="3"/>
      <c r="D759" s="3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3"/>
      <c r="B760" s="3"/>
      <c r="C760" s="3"/>
      <c r="D760" s="3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3"/>
      <c r="B761" s="3"/>
      <c r="C761" s="3"/>
      <c r="D761" s="3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3"/>
      <c r="B762" s="3"/>
      <c r="C762" s="3"/>
      <c r="D762" s="3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3"/>
      <c r="B763" s="3"/>
      <c r="C763" s="3"/>
      <c r="D763" s="3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3"/>
      <c r="B764" s="3"/>
      <c r="C764" s="3"/>
      <c r="D764" s="3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3"/>
      <c r="B765" s="3"/>
      <c r="C765" s="3"/>
      <c r="D765" s="3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3"/>
      <c r="B766" s="3"/>
      <c r="C766" s="3"/>
      <c r="D766" s="3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3"/>
      <c r="B767" s="3"/>
      <c r="C767" s="3"/>
      <c r="D767" s="3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3"/>
      <c r="B768" s="3"/>
      <c r="C768" s="3"/>
      <c r="D768" s="3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3"/>
      <c r="B769" s="3"/>
      <c r="C769" s="3"/>
      <c r="D769" s="3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3"/>
      <c r="B770" s="3"/>
      <c r="C770" s="3"/>
      <c r="D770" s="3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3"/>
      <c r="B771" s="3"/>
      <c r="C771" s="3"/>
      <c r="D771" s="3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3"/>
      <c r="B772" s="3"/>
      <c r="C772" s="3"/>
      <c r="D772" s="3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3"/>
      <c r="B773" s="3"/>
      <c r="C773" s="3"/>
      <c r="D773" s="3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3"/>
      <c r="B774" s="3"/>
      <c r="C774" s="3"/>
      <c r="D774" s="3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3"/>
      <c r="B775" s="3"/>
      <c r="C775" s="3"/>
      <c r="D775" s="3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3"/>
      <c r="B776" s="3"/>
      <c r="C776" s="3"/>
      <c r="D776" s="3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3"/>
      <c r="B777" s="3"/>
      <c r="C777" s="3"/>
      <c r="D777" s="3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3"/>
      <c r="B778" s="3"/>
      <c r="C778" s="3"/>
      <c r="D778" s="3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3"/>
      <c r="B779" s="3"/>
      <c r="C779" s="3"/>
      <c r="D779" s="3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3"/>
      <c r="B780" s="3"/>
      <c r="C780" s="3"/>
      <c r="D780" s="3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3"/>
      <c r="B781" s="3"/>
      <c r="C781" s="3"/>
      <c r="D781" s="3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3"/>
      <c r="B782" s="3"/>
      <c r="C782" s="3"/>
      <c r="D782" s="3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3"/>
      <c r="B783" s="3"/>
      <c r="C783" s="3"/>
      <c r="D783" s="3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3"/>
      <c r="B784" s="3"/>
      <c r="C784" s="3"/>
      <c r="D784" s="3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3"/>
      <c r="B785" s="3"/>
      <c r="C785" s="3"/>
      <c r="D785" s="3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3"/>
      <c r="B786" s="3"/>
      <c r="C786" s="3"/>
      <c r="D786" s="3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3"/>
      <c r="B787" s="3"/>
      <c r="C787" s="3"/>
      <c r="D787" s="3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3"/>
      <c r="B788" s="3"/>
      <c r="C788" s="3"/>
      <c r="D788" s="3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3"/>
      <c r="B789" s="3"/>
      <c r="C789" s="3"/>
      <c r="D789" s="3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3"/>
      <c r="B790" s="3"/>
      <c r="C790" s="3"/>
      <c r="D790" s="3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3"/>
      <c r="B791" s="3"/>
      <c r="C791" s="3"/>
      <c r="D791" s="3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3"/>
      <c r="B792" s="3"/>
      <c r="C792" s="3"/>
      <c r="D792" s="3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3"/>
      <c r="B793" s="3"/>
      <c r="C793" s="3"/>
      <c r="D793" s="3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3"/>
      <c r="B794" s="3"/>
      <c r="C794" s="3"/>
      <c r="D794" s="3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3"/>
      <c r="B795" s="3"/>
      <c r="C795" s="3"/>
      <c r="D795" s="3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3"/>
      <c r="B796" s="3"/>
      <c r="C796" s="3"/>
      <c r="D796" s="3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3"/>
      <c r="B797" s="3"/>
      <c r="C797" s="3"/>
      <c r="D797" s="3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3"/>
      <c r="B798" s="3"/>
      <c r="C798" s="3"/>
      <c r="D798" s="3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3"/>
      <c r="B799" s="3"/>
      <c r="C799" s="3"/>
      <c r="D799" s="3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3"/>
      <c r="B800" s="3"/>
      <c r="C800" s="3"/>
      <c r="D800" s="3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3"/>
      <c r="B801" s="3"/>
      <c r="C801" s="3"/>
      <c r="D801" s="3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3"/>
      <c r="B802" s="3"/>
      <c r="C802" s="3"/>
      <c r="D802" s="3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3"/>
      <c r="B803" s="3"/>
      <c r="C803" s="3"/>
      <c r="D803" s="3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3"/>
      <c r="B804" s="3"/>
      <c r="C804" s="3"/>
      <c r="D804" s="3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3"/>
      <c r="B805" s="3"/>
      <c r="C805" s="3"/>
      <c r="D805" s="3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3"/>
      <c r="B806" s="3"/>
      <c r="C806" s="3"/>
      <c r="D806" s="3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3"/>
      <c r="B807" s="3"/>
      <c r="C807" s="3"/>
      <c r="D807" s="3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3"/>
      <c r="B808" s="3"/>
      <c r="C808" s="3"/>
      <c r="D808" s="3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3"/>
      <c r="B809" s="3"/>
      <c r="C809" s="3"/>
      <c r="D809" s="3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3"/>
      <c r="B810" s="3"/>
      <c r="C810" s="3"/>
      <c r="D810" s="3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3"/>
      <c r="B811" s="3"/>
      <c r="C811" s="3"/>
      <c r="D811" s="3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3"/>
      <c r="B812" s="3"/>
      <c r="C812" s="3"/>
      <c r="D812" s="3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3"/>
      <c r="B813" s="3"/>
      <c r="C813" s="3"/>
      <c r="D813" s="3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3"/>
      <c r="B814" s="3"/>
      <c r="C814" s="3"/>
      <c r="D814" s="3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3"/>
      <c r="B815" s="3"/>
      <c r="C815" s="3"/>
      <c r="D815" s="3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3"/>
      <c r="B816" s="3"/>
      <c r="C816" s="3"/>
      <c r="D816" s="3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3"/>
      <c r="B817" s="3"/>
      <c r="C817" s="3"/>
      <c r="D817" s="3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3"/>
      <c r="B818" s="3"/>
      <c r="C818" s="3"/>
      <c r="D818" s="3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3"/>
      <c r="B819" s="3"/>
      <c r="C819" s="3"/>
      <c r="D819" s="3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3"/>
      <c r="B820" s="3"/>
      <c r="C820" s="3"/>
      <c r="D820" s="3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3"/>
      <c r="B821" s="3"/>
      <c r="C821" s="3"/>
      <c r="D821" s="3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3"/>
      <c r="B822" s="3"/>
      <c r="C822" s="3"/>
      <c r="D822" s="3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3"/>
      <c r="B823" s="3"/>
      <c r="C823" s="3"/>
      <c r="D823" s="3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3"/>
      <c r="B824" s="3"/>
      <c r="C824" s="3"/>
      <c r="D824" s="3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3"/>
      <c r="B825" s="3"/>
      <c r="C825" s="3"/>
      <c r="D825" s="3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3"/>
      <c r="B826" s="3"/>
      <c r="C826" s="3"/>
      <c r="D826" s="3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3"/>
      <c r="B827" s="3"/>
      <c r="C827" s="3"/>
      <c r="D827" s="3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3"/>
      <c r="B828" s="3"/>
      <c r="C828" s="3"/>
      <c r="D828" s="3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3"/>
      <c r="B829" s="3"/>
      <c r="C829" s="3"/>
      <c r="D829" s="3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3"/>
      <c r="B830" s="3"/>
      <c r="C830" s="3"/>
      <c r="D830" s="3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3"/>
      <c r="B831" s="3"/>
      <c r="C831" s="3"/>
      <c r="D831" s="3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3"/>
      <c r="B832" s="3"/>
      <c r="C832" s="3"/>
      <c r="D832" s="3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3"/>
      <c r="B833" s="3"/>
      <c r="C833" s="3"/>
      <c r="D833" s="3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3"/>
      <c r="B834" s="3"/>
      <c r="C834" s="3"/>
      <c r="D834" s="3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3"/>
      <c r="B835" s="3"/>
      <c r="C835" s="3"/>
      <c r="D835" s="3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3"/>
      <c r="B836" s="3"/>
      <c r="C836" s="3"/>
      <c r="D836" s="3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3"/>
      <c r="B837" s="3"/>
      <c r="C837" s="3"/>
      <c r="D837" s="3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3"/>
      <c r="B838" s="3"/>
      <c r="C838" s="3"/>
      <c r="D838" s="3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3"/>
      <c r="B839" s="3"/>
      <c r="C839" s="3"/>
      <c r="D839" s="3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3"/>
      <c r="B840" s="3"/>
      <c r="C840" s="3"/>
      <c r="D840" s="3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3"/>
      <c r="B841" s="3"/>
      <c r="C841" s="3"/>
      <c r="D841" s="3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3"/>
      <c r="B842" s="3"/>
      <c r="C842" s="3"/>
      <c r="D842" s="3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3"/>
      <c r="B843" s="3"/>
      <c r="C843" s="3"/>
      <c r="D843" s="3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3"/>
      <c r="B844" s="3"/>
      <c r="C844" s="3"/>
      <c r="D844" s="3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3"/>
      <c r="B845" s="3"/>
      <c r="C845" s="3"/>
      <c r="D845" s="3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3"/>
      <c r="B846" s="3"/>
      <c r="C846" s="3"/>
      <c r="D846" s="3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3"/>
      <c r="B847" s="3"/>
      <c r="C847" s="3"/>
      <c r="D847" s="3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3"/>
      <c r="B848" s="3"/>
      <c r="C848" s="3"/>
      <c r="D848" s="3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3"/>
      <c r="B849" s="3"/>
      <c r="C849" s="3"/>
      <c r="D849" s="3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3"/>
      <c r="B850" s="3"/>
      <c r="C850" s="3"/>
      <c r="D850" s="3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3"/>
      <c r="B851" s="3"/>
      <c r="C851" s="3"/>
      <c r="D851" s="3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3"/>
      <c r="B852" s="3"/>
      <c r="C852" s="3"/>
      <c r="D852" s="3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3"/>
      <c r="B853" s="3"/>
      <c r="C853" s="3"/>
      <c r="D853" s="3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3"/>
      <c r="B854" s="3"/>
      <c r="C854" s="3"/>
      <c r="D854" s="3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3"/>
      <c r="B855" s="3"/>
      <c r="C855" s="3"/>
      <c r="D855" s="3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3"/>
      <c r="B856" s="3"/>
      <c r="C856" s="3"/>
      <c r="D856" s="3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3"/>
      <c r="B857" s="3"/>
      <c r="C857" s="3"/>
      <c r="D857" s="3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3"/>
      <c r="B858" s="3"/>
      <c r="C858" s="3"/>
      <c r="D858" s="3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3"/>
      <c r="B859" s="3"/>
      <c r="C859" s="3"/>
      <c r="D859" s="3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3"/>
      <c r="B860" s="3"/>
      <c r="C860" s="3"/>
      <c r="D860" s="3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3"/>
      <c r="B861" s="3"/>
      <c r="C861" s="3"/>
      <c r="D861" s="3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3"/>
      <c r="B862" s="3"/>
      <c r="C862" s="3"/>
      <c r="D862" s="3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3"/>
      <c r="B863" s="3"/>
      <c r="C863" s="3"/>
      <c r="D863" s="3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3"/>
      <c r="B864" s="3"/>
      <c r="C864" s="3"/>
      <c r="D864" s="3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3"/>
      <c r="B865" s="3"/>
      <c r="C865" s="3"/>
      <c r="D865" s="3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3"/>
      <c r="B866" s="3"/>
      <c r="C866" s="3"/>
      <c r="D866" s="3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3"/>
      <c r="B867" s="3"/>
      <c r="C867" s="3"/>
      <c r="D867" s="3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3"/>
      <c r="B868" s="3"/>
      <c r="C868" s="3"/>
      <c r="D868" s="3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3"/>
      <c r="B869" s="3"/>
      <c r="C869" s="3"/>
      <c r="D869" s="3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3"/>
      <c r="B870" s="3"/>
      <c r="C870" s="3"/>
      <c r="D870" s="3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3"/>
      <c r="B871" s="3"/>
      <c r="C871" s="3"/>
      <c r="D871" s="3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3"/>
      <c r="B872" s="3"/>
      <c r="C872" s="3"/>
      <c r="D872" s="3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3"/>
      <c r="B873" s="3"/>
      <c r="C873" s="3"/>
      <c r="D873" s="3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3"/>
      <c r="B874" s="3"/>
      <c r="C874" s="3"/>
      <c r="D874" s="3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3"/>
      <c r="B875" s="3"/>
      <c r="C875" s="3"/>
      <c r="D875" s="3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3"/>
      <c r="B876" s="3"/>
      <c r="C876" s="3"/>
      <c r="D876" s="3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3"/>
      <c r="B877" s="3"/>
      <c r="C877" s="3"/>
      <c r="D877" s="3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3"/>
      <c r="B878" s="3"/>
      <c r="C878" s="3"/>
      <c r="D878" s="3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3"/>
      <c r="B879" s="3"/>
      <c r="C879" s="3"/>
      <c r="D879" s="3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3"/>
      <c r="B880" s="3"/>
      <c r="C880" s="3"/>
      <c r="D880" s="3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3"/>
      <c r="B881" s="3"/>
      <c r="C881" s="3"/>
      <c r="D881" s="3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3"/>
      <c r="B882" s="3"/>
      <c r="C882" s="3"/>
      <c r="D882" s="3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3"/>
      <c r="B883" s="3"/>
      <c r="C883" s="3"/>
      <c r="D883" s="3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3"/>
      <c r="B884" s="3"/>
      <c r="C884" s="3"/>
      <c r="D884" s="3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3"/>
      <c r="B885" s="3"/>
      <c r="C885" s="3"/>
      <c r="D885" s="3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3"/>
      <c r="B886" s="3"/>
      <c r="C886" s="3"/>
      <c r="D886" s="3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3"/>
      <c r="B887" s="3"/>
      <c r="C887" s="3"/>
      <c r="D887" s="3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3"/>
      <c r="B888" s="3"/>
      <c r="C888" s="3"/>
      <c r="D888" s="3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3"/>
      <c r="B889" s="3"/>
      <c r="C889" s="3"/>
      <c r="D889" s="3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3"/>
      <c r="B890" s="3"/>
      <c r="C890" s="3"/>
      <c r="D890" s="3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3"/>
      <c r="B891" s="3"/>
      <c r="C891" s="3"/>
      <c r="D891" s="3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3"/>
      <c r="B892" s="3"/>
      <c r="C892" s="3"/>
      <c r="D892" s="3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3"/>
      <c r="B893" s="3"/>
      <c r="C893" s="3"/>
      <c r="D893" s="3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3"/>
      <c r="B894" s="3"/>
      <c r="C894" s="3"/>
      <c r="D894" s="3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3"/>
      <c r="B895" s="3"/>
      <c r="C895" s="3"/>
      <c r="D895" s="3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3"/>
      <c r="B896" s="3"/>
      <c r="C896" s="3"/>
      <c r="D896" s="3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3"/>
      <c r="B897" s="3"/>
      <c r="C897" s="3"/>
      <c r="D897" s="3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3"/>
      <c r="B898" s="3"/>
      <c r="C898" s="3"/>
      <c r="D898" s="3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3"/>
      <c r="B899" s="3"/>
      <c r="C899" s="3"/>
      <c r="D899" s="3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3"/>
      <c r="B900" s="3"/>
      <c r="C900" s="3"/>
      <c r="D900" s="3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3"/>
      <c r="B901" s="3"/>
      <c r="C901" s="3"/>
      <c r="D901" s="3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3"/>
      <c r="B902" s="3"/>
      <c r="C902" s="3"/>
      <c r="D902" s="3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3"/>
      <c r="B903" s="3"/>
      <c r="C903" s="3"/>
      <c r="D903" s="3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3"/>
      <c r="B904" s="3"/>
      <c r="C904" s="3"/>
      <c r="D904" s="3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3"/>
      <c r="B905" s="3"/>
      <c r="C905" s="3"/>
      <c r="D905" s="3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3"/>
      <c r="B906" s="3"/>
      <c r="C906" s="3"/>
      <c r="D906" s="3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3"/>
      <c r="B907" s="3"/>
      <c r="C907" s="3"/>
      <c r="D907" s="3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3"/>
      <c r="B908" s="3"/>
      <c r="C908" s="3"/>
      <c r="D908" s="3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3"/>
      <c r="B909" s="3"/>
      <c r="C909" s="3"/>
      <c r="D909" s="3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3"/>
      <c r="B910" s="3"/>
      <c r="C910" s="3"/>
      <c r="D910" s="3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3"/>
      <c r="B911" s="3"/>
      <c r="C911" s="3"/>
      <c r="D911" s="3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3"/>
      <c r="B912" s="3"/>
      <c r="C912" s="3"/>
      <c r="D912" s="3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3"/>
      <c r="B913" s="3"/>
      <c r="C913" s="3"/>
      <c r="D913" s="3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3"/>
      <c r="B914" s="3"/>
      <c r="C914" s="3"/>
      <c r="D914" s="3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3"/>
      <c r="B915" s="3"/>
      <c r="C915" s="3"/>
      <c r="D915" s="3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3"/>
      <c r="B916" s="3"/>
      <c r="C916" s="3"/>
      <c r="D916" s="3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3"/>
      <c r="B917" s="3"/>
      <c r="C917" s="3"/>
      <c r="D917" s="3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3"/>
      <c r="B918" s="3"/>
      <c r="C918" s="3"/>
      <c r="D918" s="3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3"/>
      <c r="B919" s="3"/>
      <c r="C919" s="3"/>
      <c r="D919" s="3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3"/>
      <c r="B920" s="3"/>
      <c r="C920" s="3"/>
      <c r="D920" s="3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3"/>
      <c r="B921" s="3"/>
      <c r="C921" s="3"/>
      <c r="D921" s="3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3"/>
      <c r="B922" s="3"/>
      <c r="C922" s="3"/>
      <c r="D922" s="3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3"/>
      <c r="B923" s="3"/>
      <c r="C923" s="3"/>
      <c r="D923" s="3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3"/>
      <c r="B924" s="3"/>
      <c r="C924" s="3"/>
      <c r="D924" s="3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3"/>
      <c r="B925" s="3"/>
      <c r="C925" s="3"/>
      <c r="D925" s="3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3"/>
      <c r="B926" s="3"/>
      <c r="C926" s="3"/>
      <c r="D926" s="3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3"/>
      <c r="B927" s="3"/>
      <c r="C927" s="3"/>
      <c r="D927" s="3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3"/>
      <c r="B928" s="3"/>
      <c r="C928" s="3"/>
      <c r="D928" s="3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3"/>
      <c r="B929" s="3"/>
      <c r="C929" s="3"/>
      <c r="D929" s="3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3"/>
      <c r="B930" s="3"/>
      <c r="C930" s="3"/>
      <c r="D930" s="3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3"/>
      <c r="B931" s="3"/>
      <c r="C931" s="3"/>
      <c r="D931" s="3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3"/>
      <c r="B932" s="3"/>
      <c r="C932" s="3"/>
      <c r="D932" s="3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3"/>
      <c r="B933" s="3"/>
      <c r="C933" s="3"/>
      <c r="D933" s="3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3"/>
      <c r="B934" s="3"/>
      <c r="C934" s="3"/>
      <c r="D934" s="3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3"/>
      <c r="B935" s="3"/>
      <c r="C935" s="3"/>
      <c r="D935" s="3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3"/>
      <c r="B936" s="3"/>
      <c r="C936" s="3"/>
      <c r="D936" s="3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3"/>
      <c r="B937" s="3"/>
      <c r="C937" s="3"/>
      <c r="D937" s="3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3"/>
      <c r="B938" s="3"/>
      <c r="C938" s="3"/>
      <c r="D938" s="3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3"/>
      <c r="B939" s="3"/>
      <c r="C939" s="3"/>
      <c r="D939" s="3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3"/>
      <c r="B940" s="3"/>
      <c r="C940" s="3"/>
      <c r="D940" s="3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3"/>
      <c r="B941" s="3"/>
      <c r="C941" s="3"/>
      <c r="D941" s="3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3"/>
      <c r="B942" s="3"/>
      <c r="C942" s="3"/>
      <c r="D942" s="3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3"/>
      <c r="B943" s="3"/>
      <c r="C943" s="3"/>
      <c r="D943" s="3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3"/>
      <c r="B944" s="3"/>
      <c r="C944" s="3"/>
      <c r="D944" s="3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3"/>
      <c r="B945" s="3"/>
      <c r="C945" s="3"/>
      <c r="D945" s="3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3"/>
      <c r="B946" s="3"/>
      <c r="C946" s="3"/>
      <c r="D946" s="3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3"/>
      <c r="B947" s="3"/>
      <c r="C947" s="3"/>
      <c r="D947" s="3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3"/>
      <c r="B948" s="3"/>
      <c r="C948" s="3"/>
      <c r="D948" s="3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3"/>
      <c r="B949" s="3"/>
      <c r="C949" s="3"/>
      <c r="D949" s="3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3"/>
      <c r="B950" s="3"/>
      <c r="C950" s="3"/>
      <c r="D950" s="3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3"/>
      <c r="B951" s="3"/>
      <c r="C951" s="3"/>
      <c r="D951" s="3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3"/>
      <c r="B952" s="3"/>
      <c r="C952" s="3"/>
      <c r="D952" s="3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3"/>
      <c r="B953" s="3"/>
      <c r="C953" s="3"/>
      <c r="D953" s="3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3"/>
      <c r="B954" s="3"/>
      <c r="C954" s="3"/>
      <c r="D954" s="3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3"/>
      <c r="B955" s="3"/>
      <c r="C955" s="3"/>
      <c r="D955" s="3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3"/>
      <c r="B956" s="3"/>
      <c r="C956" s="3"/>
      <c r="D956" s="3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3"/>
      <c r="B957" s="3"/>
      <c r="C957" s="3"/>
      <c r="D957" s="3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3"/>
      <c r="B958" s="3"/>
      <c r="C958" s="3"/>
      <c r="D958" s="3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3"/>
      <c r="B959" s="3"/>
      <c r="C959" s="3"/>
      <c r="D959" s="3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3"/>
      <c r="B960" s="3"/>
      <c r="C960" s="3"/>
      <c r="D960" s="3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3"/>
      <c r="B961" s="3"/>
      <c r="C961" s="3"/>
      <c r="D961" s="3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3"/>
      <c r="B962" s="3"/>
      <c r="C962" s="3"/>
      <c r="D962" s="3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3"/>
      <c r="B963" s="3"/>
      <c r="C963" s="3"/>
      <c r="D963" s="3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3"/>
      <c r="B964" s="3"/>
      <c r="C964" s="3"/>
      <c r="D964" s="3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3"/>
      <c r="B965" s="3"/>
      <c r="C965" s="3"/>
      <c r="D965" s="3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3"/>
      <c r="B966" s="3"/>
      <c r="C966" s="3"/>
      <c r="D966" s="3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3"/>
      <c r="B967" s="3"/>
      <c r="C967" s="3"/>
      <c r="D967" s="3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3"/>
      <c r="B968" s="3"/>
      <c r="C968" s="3"/>
      <c r="D968" s="3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3"/>
      <c r="B969" s="3"/>
      <c r="C969" s="3"/>
      <c r="D969" s="3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3"/>
      <c r="B970" s="3"/>
      <c r="C970" s="3"/>
      <c r="D970" s="3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3"/>
      <c r="B971" s="3"/>
      <c r="C971" s="3"/>
      <c r="D971" s="3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3"/>
      <c r="B972" s="3"/>
      <c r="C972" s="3"/>
      <c r="D972" s="3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3"/>
      <c r="B973" s="3"/>
      <c r="C973" s="3"/>
      <c r="D973" s="3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3"/>
      <c r="B974" s="3"/>
      <c r="C974" s="3"/>
      <c r="D974" s="3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3"/>
      <c r="B975" s="3"/>
      <c r="C975" s="3"/>
      <c r="D975" s="3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3"/>
      <c r="B976" s="3"/>
      <c r="C976" s="3"/>
      <c r="D976" s="3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3"/>
      <c r="B977" s="3"/>
      <c r="C977" s="3"/>
      <c r="D977" s="3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3"/>
      <c r="B978" s="3"/>
      <c r="C978" s="3"/>
      <c r="D978" s="3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3"/>
      <c r="B979" s="3"/>
      <c r="C979" s="3"/>
      <c r="D979" s="3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3"/>
      <c r="B980" s="3"/>
      <c r="C980" s="3"/>
      <c r="D980" s="3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3"/>
      <c r="B981" s="3"/>
      <c r="C981" s="3"/>
      <c r="D981" s="3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3"/>
      <c r="B982" s="3"/>
      <c r="C982" s="3"/>
      <c r="D982" s="3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3"/>
      <c r="B983" s="3"/>
      <c r="C983" s="3"/>
      <c r="D983" s="3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3"/>
      <c r="B984" s="3"/>
      <c r="C984" s="3"/>
      <c r="D984" s="3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3"/>
      <c r="B985" s="3"/>
      <c r="C985" s="3"/>
      <c r="D985" s="3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3"/>
      <c r="B986" s="3"/>
      <c r="C986" s="3"/>
      <c r="D986" s="3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3"/>
      <c r="B987" s="3"/>
      <c r="C987" s="3"/>
      <c r="D987" s="3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3"/>
      <c r="B988" s="3"/>
      <c r="C988" s="3"/>
      <c r="D988" s="3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3"/>
      <c r="B989" s="3"/>
      <c r="C989" s="3"/>
      <c r="D989" s="3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3"/>
      <c r="B990" s="3"/>
      <c r="C990" s="3"/>
      <c r="D990" s="3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3"/>
      <c r="B991" s="3"/>
      <c r="C991" s="3"/>
      <c r="D991" s="3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3"/>
      <c r="B992" s="3"/>
      <c r="C992" s="3"/>
      <c r="D992" s="3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3"/>
      <c r="B993" s="3"/>
      <c r="C993" s="3"/>
      <c r="D993" s="3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3"/>
      <c r="B994" s="3"/>
      <c r="C994" s="3"/>
      <c r="D994" s="3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3"/>
      <c r="B995" s="3"/>
      <c r="C995" s="3"/>
      <c r="D995" s="3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3"/>
      <c r="B996" s="3"/>
      <c r="C996" s="3"/>
      <c r="D996" s="3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3"/>
      <c r="B997" s="3"/>
      <c r="C997" s="3"/>
      <c r="D997" s="3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3"/>
      <c r="B998" s="3"/>
      <c r="C998" s="3"/>
      <c r="D998" s="3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3"/>
      <c r="B999" s="3"/>
      <c r="C999" s="3"/>
      <c r="D999" s="3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3"/>
      <c r="B1000" s="3"/>
      <c r="C1000" s="3"/>
      <c r="D1000" s="3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15.63"/>
  </cols>
  <sheetData>
    <row r="1" ht="15.7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9" t="s">
        <v>5</v>
      </c>
      <c r="H1" s="10" t="s">
        <v>6</v>
      </c>
      <c r="I1" s="11"/>
      <c r="J1" s="1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2" t="s">
        <v>7</v>
      </c>
      <c r="B2" s="12" t="s">
        <v>8</v>
      </c>
      <c r="C2" s="12" t="s">
        <v>9</v>
      </c>
      <c r="D2" s="13"/>
      <c r="E2" s="13" t="s">
        <v>10</v>
      </c>
      <c r="F2" s="8"/>
      <c r="G2" s="11">
        <f>COUNTIF(D:D,"PASS")</f>
        <v>0</v>
      </c>
      <c r="H2" s="11">
        <f>COUNTIF(D:D,"FAIL")</f>
        <v>0</v>
      </c>
      <c r="I2" s="11"/>
      <c r="J2" s="11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2" t="s">
        <v>11</v>
      </c>
      <c r="B3" s="12" t="s">
        <v>12</v>
      </c>
      <c r="C3" s="12" t="s">
        <v>13</v>
      </c>
      <c r="D3" s="13"/>
      <c r="E3" s="13" t="s">
        <v>10</v>
      </c>
      <c r="F3" s="8"/>
      <c r="G3" s="11"/>
      <c r="H3" s="11"/>
      <c r="I3" s="11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2" t="s">
        <v>14</v>
      </c>
      <c r="B4" s="12" t="s">
        <v>15</v>
      </c>
      <c r="C4" s="12" t="s">
        <v>13</v>
      </c>
      <c r="D4" s="13"/>
      <c r="E4" s="13" t="s">
        <v>10</v>
      </c>
      <c r="F4" s="8"/>
      <c r="G4" s="11"/>
      <c r="H4" s="11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2" t="s">
        <v>16</v>
      </c>
      <c r="B5" s="12" t="s">
        <v>17</v>
      </c>
      <c r="C5" s="12" t="s">
        <v>13</v>
      </c>
      <c r="D5" s="13"/>
      <c r="E5" s="13" t="s">
        <v>10</v>
      </c>
      <c r="F5" s="8"/>
      <c r="G5" s="11"/>
      <c r="H5" s="11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2" t="s">
        <v>18</v>
      </c>
      <c r="B6" s="12" t="s">
        <v>19</v>
      </c>
      <c r="C6" s="12" t="s">
        <v>13</v>
      </c>
      <c r="D6" s="13"/>
      <c r="E6" s="13" t="s">
        <v>10</v>
      </c>
      <c r="F6" s="8"/>
      <c r="G6" s="11"/>
      <c r="H6" s="11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2" t="s">
        <v>20</v>
      </c>
      <c r="B7" s="12" t="s">
        <v>21</v>
      </c>
      <c r="C7" s="12" t="s">
        <v>13</v>
      </c>
      <c r="D7" s="13"/>
      <c r="E7" s="13" t="s">
        <v>10</v>
      </c>
      <c r="F7" s="8"/>
      <c r="G7" s="11"/>
      <c r="H7" s="11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2" t="s">
        <v>22</v>
      </c>
      <c r="B8" s="12" t="s">
        <v>23</v>
      </c>
      <c r="C8" s="12" t="s">
        <v>13</v>
      </c>
      <c r="D8" s="13"/>
      <c r="E8" s="13" t="s">
        <v>10</v>
      </c>
      <c r="F8" s="8"/>
      <c r="G8" s="11"/>
      <c r="H8" s="11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2" t="s">
        <v>24</v>
      </c>
      <c r="B9" s="12" t="s">
        <v>25</v>
      </c>
      <c r="C9" s="12" t="s">
        <v>13</v>
      </c>
      <c r="D9" s="13"/>
      <c r="E9" s="13" t="s">
        <v>10</v>
      </c>
      <c r="F9" s="8"/>
      <c r="G9" s="11"/>
      <c r="H9" s="11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12" t="s">
        <v>26</v>
      </c>
      <c r="B10" s="12" t="s">
        <v>27</v>
      </c>
      <c r="C10" s="12" t="s">
        <v>13</v>
      </c>
      <c r="D10" s="13"/>
      <c r="E10" s="13" t="s">
        <v>10</v>
      </c>
      <c r="F10" s="8"/>
      <c r="G10" s="11"/>
      <c r="H10" s="1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12" t="s">
        <v>28</v>
      </c>
      <c r="B11" s="12" t="s">
        <v>29</v>
      </c>
      <c r="C11" s="12" t="s">
        <v>13</v>
      </c>
      <c r="D11" s="13"/>
      <c r="E11" s="13" t="s">
        <v>10</v>
      </c>
      <c r="F11" s="8"/>
      <c r="G11" s="11"/>
      <c r="H11" s="11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12" t="s">
        <v>30</v>
      </c>
      <c r="B12" s="12" t="s">
        <v>31</v>
      </c>
      <c r="C12" s="12" t="s">
        <v>13</v>
      </c>
      <c r="D12" s="13"/>
      <c r="E12" s="13"/>
      <c r="F12" s="8"/>
      <c r="G12" s="11"/>
      <c r="H12" s="11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12" t="s">
        <v>32</v>
      </c>
      <c r="B13" s="12" t="s">
        <v>33</v>
      </c>
      <c r="C13" s="12" t="s">
        <v>13</v>
      </c>
      <c r="D13" s="13"/>
      <c r="E13" s="13"/>
      <c r="F13" s="8"/>
      <c r="G13" s="11"/>
      <c r="H13" s="11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12" t="s">
        <v>34</v>
      </c>
      <c r="B14" s="12" t="s">
        <v>35</v>
      </c>
      <c r="C14" s="12" t="s">
        <v>13</v>
      </c>
      <c r="D14" s="13"/>
      <c r="E14" s="13"/>
      <c r="F14" s="8"/>
      <c r="G14" s="11"/>
      <c r="H14" s="11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12" t="s">
        <v>36</v>
      </c>
      <c r="B15" s="12" t="s">
        <v>37</v>
      </c>
      <c r="C15" s="12" t="s">
        <v>13</v>
      </c>
      <c r="D15" s="13"/>
      <c r="E15" s="13"/>
      <c r="F15" s="8"/>
      <c r="G15" s="11"/>
      <c r="H15" s="11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2" t="s">
        <v>38</v>
      </c>
      <c r="B16" s="12" t="s">
        <v>39</v>
      </c>
      <c r="C16" s="12" t="s">
        <v>13</v>
      </c>
      <c r="D16" s="13"/>
      <c r="E16" s="13"/>
      <c r="F16" s="8"/>
      <c r="G16" s="11"/>
      <c r="H16" s="11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12" t="s">
        <v>40</v>
      </c>
      <c r="B17" s="12" t="s">
        <v>41</v>
      </c>
      <c r="C17" s="12" t="s">
        <v>13</v>
      </c>
      <c r="D17" s="13"/>
      <c r="E17" s="13"/>
      <c r="F17" s="8"/>
      <c r="G17" s="11"/>
      <c r="H17" s="11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12" t="s">
        <v>42</v>
      </c>
      <c r="B18" s="14" t="s">
        <v>43</v>
      </c>
      <c r="C18" s="12" t="s">
        <v>13</v>
      </c>
      <c r="D18" s="13"/>
      <c r="E18" s="13"/>
      <c r="F18" s="8"/>
      <c r="G18" s="11"/>
      <c r="H18" s="1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12" t="s">
        <v>44</v>
      </c>
      <c r="B19" s="12" t="s">
        <v>45</v>
      </c>
      <c r="C19" s="12" t="s">
        <v>13</v>
      </c>
      <c r="D19" s="13"/>
      <c r="E19" s="13"/>
      <c r="F19" s="8"/>
      <c r="G19" s="11"/>
      <c r="H19" s="11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12" t="s">
        <v>46</v>
      </c>
      <c r="B20" s="12" t="s">
        <v>47</v>
      </c>
      <c r="C20" s="12" t="s">
        <v>13</v>
      </c>
      <c r="D20" s="13"/>
      <c r="E20" s="13"/>
      <c r="F20" s="8"/>
      <c r="G20" s="11"/>
      <c r="H20" s="1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12" t="s">
        <v>48</v>
      </c>
      <c r="B21" s="12" t="s">
        <v>49</v>
      </c>
      <c r="C21" s="12" t="s">
        <v>13</v>
      </c>
      <c r="D21" s="13"/>
      <c r="E21" s="13"/>
      <c r="F21" s="8"/>
      <c r="G21" s="11"/>
      <c r="H21" s="11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12" t="s">
        <v>50</v>
      </c>
      <c r="B22" s="12" t="s">
        <v>51</v>
      </c>
      <c r="C22" s="12" t="s">
        <v>13</v>
      </c>
      <c r="D22" s="13"/>
      <c r="E22" s="13"/>
      <c r="F22" s="8"/>
      <c r="G22" s="11"/>
      <c r="H22" s="11"/>
      <c r="I22" s="11"/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12" t="s">
        <v>52</v>
      </c>
      <c r="B23" s="12" t="s">
        <v>53</v>
      </c>
      <c r="C23" s="12" t="s">
        <v>13</v>
      </c>
      <c r="D23" s="13"/>
      <c r="E23" s="13"/>
      <c r="F23" s="8"/>
      <c r="G23" s="11"/>
      <c r="H23" s="11"/>
      <c r="I23" s="11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2" t="s">
        <v>54</v>
      </c>
      <c r="B24" s="12" t="s">
        <v>55</v>
      </c>
      <c r="C24" s="12" t="s">
        <v>13</v>
      </c>
      <c r="D24" s="13"/>
      <c r="E24" s="13"/>
      <c r="F24" s="8"/>
      <c r="G24" s="11"/>
      <c r="H24" s="11"/>
      <c r="I24" s="11"/>
      <c r="J24" s="1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12" t="s">
        <v>56</v>
      </c>
      <c r="B25" s="12" t="s">
        <v>57</v>
      </c>
      <c r="C25" s="12" t="s">
        <v>13</v>
      </c>
      <c r="D25" s="13"/>
      <c r="E25" s="13"/>
      <c r="F25" s="8"/>
      <c r="G25" s="11"/>
      <c r="H25" s="11"/>
      <c r="I25" s="11"/>
      <c r="J25" s="1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12" t="s">
        <v>58</v>
      </c>
      <c r="B26" s="12" t="s">
        <v>59</v>
      </c>
      <c r="C26" s="12" t="s">
        <v>13</v>
      </c>
      <c r="D26" s="13"/>
      <c r="E26" s="13"/>
      <c r="F26" s="8"/>
      <c r="G26" s="11"/>
      <c r="H26" s="11"/>
      <c r="I26" s="11"/>
      <c r="J26" s="1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12" t="s">
        <v>60</v>
      </c>
      <c r="B27" s="12" t="s">
        <v>61</v>
      </c>
      <c r="C27" s="12" t="s">
        <v>13</v>
      </c>
      <c r="D27" s="13"/>
      <c r="E27" s="13"/>
      <c r="F27" s="8"/>
      <c r="G27" s="11"/>
      <c r="H27" s="11"/>
      <c r="I27" s="11"/>
      <c r="J27" s="1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12" t="s">
        <v>62</v>
      </c>
      <c r="B28" s="12" t="s">
        <v>63</v>
      </c>
      <c r="C28" s="12" t="s">
        <v>13</v>
      </c>
      <c r="D28" s="13"/>
      <c r="E28" s="13"/>
      <c r="F28" s="8"/>
      <c r="G28" s="11"/>
      <c r="H28" s="11"/>
      <c r="I28" s="11"/>
      <c r="J28" s="1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12" t="s">
        <v>64</v>
      </c>
      <c r="B29" s="12" t="s">
        <v>65</v>
      </c>
      <c r="C29" s="12" t="s">
        <v>13</v>
      </c>
      <c r="D29" s="13"/>
      <c r="E29" s="13"/>
      <c r="F29" s="8"/>
      <c r="G29" s="11"/>
      <c r="H29" s="11"/>
      <c r="I29" s="11"/>
      <c r="J29" s="1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12" t="s">
        <v>66</v>
      </c>
      <c r="B30" s="12" t="s">
        <v>67</v>
      </c>
      <c r="C30" s="12" t="s">
        <v>13</v>
      </c>
      <c r="D30" s="13"/>
      <c r="E30" s="13"/>
      <c r="F30" s="8"/>
      <c r="G30" s="11"/>
      <c r="H30" s="11"/>
      <c r="I30" s="11"/>
      <c r="J30" s="1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</sheetData>
  <conditionalFormatting sqref="D1:D30">
    <cfRule type="cellIs" dxfId="0" priority="1" operator="equal">
      <formula>"PASS"</formula>
    </cfRule>
  </conditionalFormatting>
  <conditionalFormatting sqref="D1:D30">
    <cfRule type="cellIs" dxfId="1" priority="2" operator="equal">
      <formula>"FAIL"</formula>
    </cfRule>
  </conditionalFormatting>
  <conditionalFormatting sqref="D1:D30">
    <cfRule type="cellIs" dxfId="2" priority="3" operator="equal">
      <formula>"SKIP"</formula>
    </cfRule>
  </conditionalFormatting>
  <dataValidations>
    <dataValidation type="list" allowBlank="1" showErrorMessage="1" sqref="C2:C30">
      <formula1>"Y,N"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6.75"/>
    <col customWidth="1" min="6" max="6" width="10.63"/>
    <col customWidth="1" min="7" max="7" width="20.75"/>
    <col customWidth="1" min="8" max="8" width="25.38"/>
    <col customWidth="1" min="9" max="9" width="33.38"/>
    <col customWidth="1" min="10" max="10" width="28.38"/>
    <col customWidth="1" min="12" max="12" width="24.63"/>
    <col customWidth="1" min="13" max="13" width="20.38"/>
  </cols>
  <sheetData>
    <row r="1" ht="21.75" customHeight="1">
      <c r="A1" s="15" t="s">
        <v>0</v>
      </c>
      <c r="B1" s="15" t="s">
        <v>68</v>
      </c>
      <c r="C1" s="15" t="s">
        <v>1</v>
      </c>
      <c r="D1" s="16" t="s">
        <v>69</v>
      </c>
      <c r="E1" s="17" t="s">
        <v>70</v>
      </c>
      <c r="F1" s="18" t="s">
        <v>71</v>
      </c>
      <c r="G1" s="15" t="s">
        <v>72</v>
      </c>
      <c r="H1" s="15" t="s">
        <v>73</v>
      </c>
      <c r="I1" s="15" t="s">
        <v>74</v>
      </c>
      <c r="J1" s="16" t="s">
        <v>75</v>
      </c>
      <c r="K1" s="15" t="s">
        <v>76</v>
      </c>
      <c r="L1" s="15" t="s">
        <v>4</v>
      </c>
      <c r="M1" s="15" t="s">
        <v>77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20" t="s">
        <v>7</v>
      </c>
      <c r="B2" s="20" t="s">
        <v>78</v>
      </c>
      <c r="C2" s="21" t="s">
        <v>79</v>
      </c>
      <c r="D2" s="21" t="s">
        <v>80</v>
      </c>
      <c r="E2" s="22" t="s">
        <v>81</v>
      </c>
      <c r="F2" s="23" t="s">
        <v>13</v>
      </c>
      <c r="G2" s="24"/>
      <c r="H2" s="24"/>
      <c r="I2" s="25"/>
      <c r="J2" s="24"/>
      <c r="L2" s="13"/>
      <c r="M2" s="24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15.75" customHeight="1">
      <c r="A3" s="20" t="s">
        <v>7</v>
      </c>
      <c r="B3" s="20" t="s">
        <v>82</v>
      </c>
      <c r="C3" s="26" t="s">
        <v>83</v>
      </c>
      <c r="D3" s="21" t="s">
        <v>80</v>
      </c>
      <c r="E3" s="27" t="s">
        <v>84</v>
      </c>
      <c r="F3" s="23" t="s">
        <v>13</v>
      </c>
      <c r="G3" s="24"/>
      <c r="H3" s="28" t="s">
        <v>85</v>
      </c>
      <c r="I3" s="29" t="s">
        <v>86</v>
      </c>
      <c r="J3" s="29" t="s">
        <v>87</v>
      </c>
      <c r="L3" s="13"/>
      <c r="M3" s="24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20" t="s">
        <v>7</v>
      </c>
      <c r="B4" s="20" t="s">
        <v>88</v>
      </c>
      <c r="C4" s="26" t="s">
        <v>89</v>
      </c>
      <c r="D4" s="26" t="s">
        <v>80</v>
      </c>
      <c r="E4" s="27" t="s">
        <v>90</v>
      </c>
      <c r="F4" s="23" t="s">
        <v>13</v>
      </c>
      <c r="G4" s="24"/>
      <c r="H4" s="28"/>
      <c r="I4" s="29"/>
      <c r="J4" s="29"/>
      <c r="L4" s="13"/>
      <c r="M4" s="24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20" t="s">
        <v>7</v>
      </c>
      <c r="B5" s="20" t="s">
        <v>91</v>
      </c>
      <c r="C5" s="26" t="s">
        <v>92</v>
      </c>
      <c r="D5" s="26" t="s">
        <v>93</v>
      </c>
      <c r="E5" s="27" t="s">
        <v>94</v>
      </c>
      <c r="F5" s="23" t="s">
        <v>13</v>
      </c>
      <c r="G5" s="24"/>
      <c r="H5" s="29" t="s">
        <v>95</v>
      </c>
      <c r="I5" s="29" t="s">
        <v>96</v>
      </c>
      <c r="J5" s="30" t="s">
        <v>97</v>
      </c>
      <c r="L5" s="13"/>
      <c r="M5" s="24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37.5" customHeight="1">
      <c r="A6" s="20" t="s">
        <v>11</v>
      </c>
      <c r="B6" s="19"/>
      <c r="C6" s="20" t="s">
        <v>98</v>
      </c>
      <c r="D6" s="31" t="s">
        <v>93</v>
      </c>
      <c r="E6" s="32" t="s">
        <v>99</v>
      </c>
      <c r="F6" s="23" t="s">
        <v>13</v>
      </c>
      <c r="G6" s="19"/>
      <c r="H6" s="20" t="s">
        <v>100</v>
      </c>
      <c r="I6" s="20" t="s">
        <v>101</v>
      </c>
      <c r="J6" s="31" t="s">
        <v>102</v>
      </c>
      <c r="L6" s="13"/>
      <c r="M6" s="24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37.5" customHeight="1">
      <c r="A7" s="20" t="s">
        <v>11</v>
      </c>
      <c r="B7" s="19"/>
      <c r="C7" s="20" t="s">
        <v>103</v>
      </c>
      <c r="D7" s="31" t="s">
        <v>104</v>
      </c>
      <c r="E7" s="32" t="s">
        <v>105</v>
      </c>
      <c r="F7" s="23" t="s">
        <v>13</v>
      </c>
      <c r="G7" s="14" t="s">
        <v>106</v>
      </c>
      <c r="H7" s="20" t="s">
        <v>107</v>
      </c>
      <c r="I7" s="20" t="s">
        <v>96</v>
      </c>
      <c r="J7" s="31" t="s">
        <v>108</v>
      </c>
      <c r="L7" s="13"/>
      <c r="M7" s="24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20" t="s">
        <v>14</v>
      </c>
      <c r="B8" s="19"/>
      <c r="C8" s="20" t="s">
        <v>109</v>
      </c>
      <c r="D8" s="31" t="s">
        <v>104</v>
      </c>
      <c r="E8" s="32" t="s">
        <v>105</v>
      </c>
      <c r="F8" s="23" t="s">
        <v>13</v>
      </c>
      <c r="G8" s="20" t="s">
        <v>110</v>
      </c>
      <c r="H8" s="20" t="s">
        <v>107</v>
      </c>
      <c r="I8" s="20" t="s">
        <v>96</v>
      </c>
      <c r="J8" s="31" t="s">
        <v>111</v>
      </c>
      <c r="L8" s="13"/>
      <c r="M8" s="24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20" t="s">
        <v>14</v>
      </c>
      <c r="B9" s="19"/>
      <c r="C9" s="20" t="s">
        <v>112</v>
      </c>
      <c r="D9" s="33"/>
      <c r="E9" s="34"/>
      <c r="F9" s="23" t="s">
        <v>13</v>
      </c>
      <c r="G9" s="19"/>
      <c r="H9" s="19"/>
      <c r="I9" s="19"/>
      <c r="J9" s="33"/>
      <c r="L9" s="13"/>
      <c r="M9" s="24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20" t="s">
        <v>16</v>
      </c>
      <c r="B10" s="19"/>
      <c r="C10" s="20" t="s">
        <v>113</v>
      </c>
      <c r="D10" s="31" t="s">
        <v>93</v>
      </c>
      <c r="E10" s="20" t="s">
        <v>114</v>
      </c>
      <c r="F10" s="23" t="s">
        <v>13</v>
      </c>
      <c r="G10" s="19"/>
      <c r="H10" s="20"/>
      <c r="I10" s="20"/>
      <c r="J10" s="31"/>
      <c r="L10" s="13"/>
      <c r="M10" s="24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33.0" customHeight="1">
      <c r="A11" s="20" t="s">
        <v>16</v>
      </c>
      <c r="B11" s="19"/>
      <c r="C11" s="20" t="s">
        <v>115</v>
      </c>
      <c r="D11" s="31" t="s">
        <v>116</v>
      </c>
      <c r="E11" s="20" t="s">
        <v>114</v>
      </c>
      <c r="F11" s="23" t="s">
        <v>13</v>
      </c>
      <c r="G11" s="19"/>
      <c r="H11" s="20" t="s">
        <v>117</v>
      </c>
      <c r="I11" s="20" t="s">
        <v>114</v>
      </c>
      <c r="J11" s="35" t="s">
        <v>97</v>
      </c>
      <c r="L11" s="13"/>
      <c r="M11" s="24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33.0" customHeight="1">
      <c r="A12" s="20" t="s">
        <v>16</v>
      </c>
      <c r="B12" s="19"/>
      <c r="C12" s="20" t="s">
        <v>118</v>
      </c>
      <c r="D12" s="31"/>
      <c r="E12" s="32"/>
      <c r="F12" s="23" t="s">
        <v>13</v>
      </c>
      <c r="G12" s="19"/>
      <c r="H12" s="20" t="s">
        <v>117</v>
      </c>
      <c r="I12" s="20" t="s">
        <v>119</v>
      </c>
      <c r="J12" s="35" t="s">
        <v>120</v>
      </c>
      <c r="L12" s="13"/>
      <c r="M12" s="24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20" t="s">
        <v>16</v>
      </c>
      <c r="B13" s="19"/>
      <c r="C13" s="20" t="s">
        <v>112</v>
      </c>
      <c r="D13" s="31" t="s">
        <v>80</v>
      </c>
      <c r="E13" s="32" t="s">
        <v>121</v>
      </c>
      <c r="F13" s="23" t="s">
        <v>13</v>
      </c>
      <c r="G13" s="19"/>
      <c r="H13" s="20" t="s">
        <v>95</v>
      </c>
      <c r="I13" s="20" t="s">
        <v>122</v>
      </c>
      <c r="J13" s="35" t="s">
        <v>97</v>
      </c>
      <c r="L13" s="13"/>
      <c r="M13" s="24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20" t="s">
        <v>18</v>
      </c>
      <c r="B14" s="19"/>
      <c r="C14" s="20" t="s">
        <v>89</v>
      </c>
      <c r="D14" s="31" t="s">
        <v>80</v>
      </c>
      <c r="E14" s="32" t="s">
        <v>90</v>
      </c>
      <c r="F14" s="23" t="s">
        <v>13</v>
      </c>
      <c r="G14" s="19"/>
      <c r="H14" s="19"/>
      <c r="I14" s="20"/>
      <c r="J14" s="33"/>
      <c r="L14" s="13"/>
      <c r="M14" s="24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20" t="s">
        <v>18</v>
      </c>
      <c r="B15" s="19"/>
      <c r="C15" s="20" t="s">
        <v>92</v>
      </c>
      <c r="D15" s="31" t="s">
        <v>93</v>
      </c>
      <c r="E15" s="32" t="s">
        <v>94</v>
      </c>
      <c r="F15" s="23" t="s">
        <v>13</v>
      </c>
      <c r="G15" s="19"/>
      <c r="H15" s="20" t="s">
        <v>95</v>
      </c>
      <c r="I15" s="20" t="s">
        <v>96</v>
      </c>
      <c r="J15" s="35" t="s">
        <v>97</v>
      </c>
      <c r="L15" s="13"/>
      <c r="M15" s="24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20" t="s">
        <v>18</v>
      </c>
      <c r="B16" s="19"/>
      <c r="C16" s="20" t="s">
        <v>123</v>
      </c>
      <c r="D16" s="36"/>
      <c r="E16" s="37"/>
      <c r="F16" s="23" t="s">
        <v>13</v>
      </c>
      <c r="G16" s="19"/>
      <c r="H16" s="20" t="s">
        <v>124</v>
      </c>
      <c r="I16" s="20" t="s">
        <v>125</v>
      </c>
      <c r="J16" s="35" t="s">
        <v>97</v>
      </c>
      <c r="L16" s="13"/>
      <c r="M16" s="24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20" t="s">
        <v>20</v>
      </c>
      <c r="B17" s="19"/>
      <c r="C17" s="12" t="s">
        <v>21</v>
      </c>
      <c r="D17" s="33"/>
      <c r="E17" s="34"/>
      <c r="F17" s="23" t="s">
        <v>13</v>
      </c>
      <c r="G17" s="19"/>
      <c r="H17" s="20" t="s">
        <v>126</v>
      </c>
      <c r="I17" s="20" t="s">
        <v>127</v>
      </c>
      <c r="J17" s="35" t="s">
        <v>97</v>
      </c>
      <c r="L17" s="13"/>
      <c r="M17" s="24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20" t="s">
        <v>22</v>
      </c>
      <c r="B18" s="19"/>
      <c r="C18" s="20" t="s">
        <v>128</v>
      </c>
      <c r="D18" s="33"/>
      <c r="E18" s="34"/>
      <c r="F18" s="23" t="s">
        <v>13</v>
      </c>
      <c r="G18" s="19"/>
      <c r="H18" s="20" t="s">
        <v>129</v>
      </c>
      <c r="I18" s="20" t="s">
        <v>130</v>
      </c>
      <c r="J18" s="35" t="s">
        <v>97</v>
      </c>
      <c r="L18" s="13"/>
      <c r="M18" s="24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20" t="s">
        <v>22</v>
      </c>
      <c r="B19" s="19"/>
      <c r="C19" s="20" t="s">
        <v>131</v>
      </c>
      <c r="D19" s="31" t="s">
        <v>132</v>
      </c>
      <c r="E19" s="32" t="s">
        <v>133</v>
      </c>
      <c r="F19" s="23" t="s">
        <v>13</v>
      </c>
      <c r="G19" s="19"/>
      <c r="H19" s="20" t="s">
        <v>129</v>
      </c>
      <c r="I19" s="20" t="s">
        <v>130</v>
      </c>
      <c r="J19" s="35" t="s">
        <v>97</v>
      </c>
      <c r="L19" s="13"/>
      <c r="M19" s="24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20" t="s">
        <v>22</v>
      </c>
      <c r="B20" s="19"/>
      <c r="C20" s="20" t="s">
        <v>134</v>
      </c>
      <c r="D20" s="33"/>
      <c r="E20" s="34"/>
      <c r="F20" s="23" t="s">
        <v>13</v>
      </c>
      <c r="G20" s="19"/>
      <c r="H20" s="19"/>
      <c r="I20" s="19"/>
      <c r="J20" s="33"/>
      <c r="L20" s="13"/>
      <c r="M20" s="24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20" t="s">
        <v>22</v>
      </c>
      <c r="B21" s="19"/>
      <c r="C21" s="20" t="s">
        <v>112</v>
      </c>
      <c r="D21" s="31" t="s">
        <v>80</v>
      </c>
      <c r="E21" s="32" t="s">
        <v>121</v>
      </c>
      <c r="F21" s="23" t="s">
        <v>13</v>
      </c>
      <c r="G21" s="19"/>
      <c r="H21" s="20" t="s">
        <v>95</v>
      </c>
      <c r="I21" s="20" t="s">
        <v>122</v>
      </c>
      <c r="J21" s="35" t="s">
        <v>97</v>
      </c>
      <c r="L21" s="13"/>
      <c r="M21" s="24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20" t="s">
        <v>24</v>
      </c>
      <c r="B22" s="19"/>
      <c r="C22" s="20" t="s">
        <v>89</v>
      </c>
      <c r="D22" s="31" t="s">
        <v>80</v>
      </c>
      <c r="E22" s="32" t="s">
        <v>90</v>
      </c>
      <c r="F22" s="23" t="s">
        <v>13</v>
      </c>
      <c r="G22" s="19"/>
      <c r="H22" s="19"/>
      <c r="I22" s="20"/>
      <c r="J22" s="33"/>
      <c r="L22" s="13"/>
      <c r="M22" s="24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20" t="s">
        <v>24</v>
      </c>
      <c r="B23" s="19"/>
      <c r="C23" s="20" t="s">
        <v>92</v>
      </c>
      <c r="D23" s="31" t="s">
        <v>93</v>
      </c>
      <c r="E23" s="32" t="s">
        <v>94</v>
      </c>
      <c r="F23" s="23" t="s">
        <v>13</v>
      </c>
      <c r="G23" s="19"/>
      <c r="H23" s="20" t="s">
        <v>95</v>
      </c>
      <c r="I23" s="20" t="s">
        <v>96</v>
      </c>
      <c r="J23" s="35" t="s">
        <v>97</v>
      </c>
      <c r="L23" s="13"/>
      <c r="M23" s="24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20" t="s">
        <v>24</v>
      </c>
      <c r="B24" s="19"/>
      <c r="C24" s="20" t="s">
        <v>135</v>
      </c>
      <c r="D24" s="31" t="s">
        <v>116</v>
      </c>
      <c r="E24" s="20" t="s">
        <v>114</v>
      </c>
      <c r="F24" s="23" t="s">
        <v>13</v>
      </c>
      <c r="G24" s="19"/>
      <c r="H24" s="20" t="s">
        <v>95</v>
      </c>
      <c r="I24" s="20" t="s">
        <v>136</v>
      </c>
      <c r="J24" s="35" t="s">
        <v>120</v>
      </c>
      <c r="L24" s="13"/>
      <c r="M24" s="24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20" t="s">
        <v>24</v>
      </c>
      <c r="B25" s="19"/>
      <c r="C25" s="20" t="s">
        <v>137</v>
      </c>
      <c r="D25" s="31" t="s">
        <v>116</v>
      </c>
      <c r="E25" s="20" t="s">
        <v>119</v>
      </c>
      <c r="F25" s="23" t="s">
        <v>13</v>
      </c>
      <c r="G25" s="19"/>
      <c r="H25" s="20" t="s">
        <v>95</v>
      </c>
      <c r="I25" s="20" t="s">
        <v>136</v>
      </c>
      <c r="J25" s="35" t="s">
        <v>97</v>
      </c>
      <c r="L25" s="13"/>
      <c r="M25" s="24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20" t="s">
        <v>24</v>
      </c>
      <c r="B26" s="19"/>
      <c r="C26" s="20" t="s">
        <v>112</v>
      </c>
      <c r="D26" s="31" t="s">
        <v>80</v>
      </c>
      <c r="E26" s="32" t="s">
        <v>121</v>
      </c>
      <c r="F26" s="23" t="s">
        <v>13</v>
      </c>
      <c r="G26" s="19"/>
      <c r="H26" s="20" t="s">
        <v>95</v>
      </c>
      <c r="I26" s="20" t="s">
        <v>122</v>
      </c>
      <c r="J26" s="35" t="s">
        <v>97</v>
      </c>
      <c r="L26" s="13"/>
      <c r="M26" s="24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20" t="s">
        <v>26</v>
      </c>
      <c r="B27" s="19"/>
      <c r="C27" s="20" t="s">
        <v>89</v>
      </c>
      <c r="D27" s="31" t="s">
        <v>80</v>
      </c>
      <c r="E27" s="32" t="s">
        <v>90</v>
      </c>
      <c r="F27" s="23" t="s">
        <v>13</v>
      </c>
      <c r="G27" s="19"/>
      <c r="H27" s="19"/>
      <c r="I27" s="20"/>
      <c r="J27" s="33"/>
      <c r="L27" s="13"/>
      <c r="M27" s="24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20" t="s">
        <v>26</v>
      </c>
      <c r="B28" s="19"/>
      <c r="C28" s="20" t="s">
        <v>92</v>
      </c>
      <c r="D28" s="31" t="s">
        <v>93</v>
      </c>
      <c r="E28" s="32" t="s">
        <v>94</v>
      </c>
      <c r="F28" s="23" t="s">
        <v>13</v>
      </c>
      <c r="G28" s="19"/>
      <c r="H28" s="20" t="s">
        <v>95</v>
      </c>
      <c r="I28" s="20" t="s">
        <v>96</v>
      </c>
      <c r="J28" s="35" t="s">
        <v>97</v>
      </c>
      <c r="L28" s="13"/>
      <c r="M28" s="24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20" t="s">
        <v>26</v>
      </c>
      <c r="B29" s="19"/>
      <c r="C29" s="20" t="s">
        <v>138</v>
      </c>
      <c r="D29" s="31" t="s">
        <v>80</v>
      </c>
      <c r="E29" s="20" t="s">
        <v>139</v>
      </c>
      <c r="F29" s="23" t="s">
        <v>13</v>
      </c>
      <c r="G29" s="19"/>
      <c r="H29" s="20" t="s">
        <v>100</v>
      </c>
      <c r="I29" s="20" t="s">
        <v>101</v>
      </c>
      <c r="J29" s="31">
        <v>9.0</v>
      </c>
      <c r="L29" s="13"/>
      <c r="M29" s="24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20" t="s">
        <v>28</v>
      </c>
      <c r="B30" s="19"/>
      <c r="C30" s="20" t="s">
        <v>140</v>
      </c>
      <c r="D30" s="31" t="s">
        <v>93</v>
      </c>
      <c r="E30" s="32" t="s">
        <v>141</v>
      </c>
      <c r="F30" s="23" t="s">
        <v>13</v>
      </c>
      <c r="G30" s="19"/>
      <c r="H30" s="20" t="s">
        <v>95</v>
      </c>
      <c r="I30" s="20" t="s">
        <v>142</v>
      </c>
      <c r="J30" s="35" t="s">
        <v>97</v>
      </c>
      <c r="L30" s="13"/>
      <c r="M30" s="24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20" t="s">
        <v>30</v>
      </c>
      <c r="B31" s="19"/>
      <c r="C31" s="20" t="s">
        <v>143</v>
      </c>
      <c r="D31" s="31" t="s">
        <v>93</v>
      </c>
      <c r="E31" s="32" t="s">
        <v>144</v>
      </c>
      <c r="F31" s="23" t="s">
        <v>13</v>
      </c>
      <c r="G31" s="19"/>
      <c r="H31" s="20" t="s">
        <v>145</v>
      </c>
      <c r="I31" s="20" t="s">
        <v>144</v>
      </c>
      <c r="J31" s="31" t="s">
        <v>146</v>
      </c>
      <c r="L31" s="13"/>
      <c r="M31" s="24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20" t="s">
        <v>30</v>
      </c>
      <c r="B32" s="19"/>
      <c r="C32" s="20" t="s">
        <v>147</v>
      </c>
      <c r="D32" s="31" t="s">
        <v>93</v>
      </c>
      <c r="E32" s="32" t="s">
        <v>141</v>
      </c>
      <c r="F32" s="23" t="s">
        <v>13</v>
      </c>
      <c r="G32" s="19"/>
      <c r="H32" s="20" t="s">
        <v>148</v>
      </c>
      <c r="I32" s="20" t="s">
        <v>149</v>
      </c>
      <c r="J32" s="31" t="s">
        <v>150</v>
      </c>
      <c r="L32" s="13"/>
      <c r="M32" s="24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20" t="s">
        <v>30</v>
      </c>
      <c r="B33" s="19"/>
      <c r="C33" s="20" t="s">
        <v>151</v>
      </c>
      <c r="D33" s="31" t="s">
        <v>93</v>
      </c>
      <c r="E33" s="32" t="s">
        <v>141</v>
      </c>
      <c r="F33" s="23" t="s">
        <v>13</v>
      </c>
      <c r="G33" s="19"/>
      <c r="H33" s="20" t="s">
        <v>152</v>
      </c>
      <c r="I33" s="20" t="s">
        <v>141</v>
      </c>
      <c r="J33" s="31" t="s">
        <v>153</v>
      </c>
      <c r="L33" s="13"/>
      <c r="M33" s="24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20" t="s">
        <v>32</v>
      </c>
      <c r="B34" s="19"/>
      <c r="C34" s="20" t="s">
        <v>154</v>
      </c>
      <c r="D34" s="31" t="s">
        <v>132</v>
      </c>
      <c r="E34" s="32" t="s">
        <v>155</v>
      </c>
      <c r="F34" s="23" t="s">
        <v>13</v>
      </c>
      <c r="G34" s="19"/>
      <c r="H34" s="20" t="s">
        <v>95</v>
      </c>
      <c r="I34" s="20" t="s">
        <v>136</v>
      </c>
      <c r="J34" s="35" t="s">
        <v>120</v>
      </c>
      <c r="L34" s="13"/>
      <c r="M34" s="24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20" t="s">
        <v>34</v>
      </c>
      <c r="B35" s="19"/>
      <c r="C35" s="20" t="s">
        <v>156</v>
      </c>
      <c r="D35" s="31" t="s">
        <v>132</v>
      </c>
      <c r="E35" s="32" t="s">
        <v>133</v>
      </c>
      <c r="F35" s="23" t="s">
        <v>13</v>
      </c>
      <c r="G35" s="19"/>
      <c r="H35" s="19"/>
      <c r="I35" s="19"/>
      <c r="J35" s="33"/>
      <c r="L35" s="24"/>
      <c r="M35" s="24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20" t="s">
        <v>34</v>
      </c>
      <c r="B36" s="19"/>
      <c r="C36" s="20" t="s">
        <v>157</v>
      </c>
      <c r="D36" s="31" t="s">
        <v>116</v>
      </c>
      <c r="E36" s="20" t="s">
        <v>114</v>
      </c>
      <c r="F36" s="23" t="s">
        <v>13</v>
      </c>
      <c r="G36" s="19"/>
      <c r="H36" s="20" t="s">
        <v>95</v>
      </c>
      <c r="I36" s="20" t="s">
        <v>136</v>
      </c>
      <c r="J36" s="35" t="s">
        <v>120</v>
      </c>
      <c r="L36" s="13"/>
      <c r="M36" s="24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20" t="s">
        <v>34</v>
      </c>
      <c r="B37" s="19"/>
      <c r="C37" s="20" t="s">
        <v>112</v>
      </c>
      <c r="D37" s="31" t="s">
        <v>80</v>
      </c>
      <c r="E37" s="32" t="s">
        <v>121</v>
      </c>
      <c r="F37" s="23" t="s">
        <v>13</v>
      </c>
      <c r="G37" s="19"/>
      <c r="H37" s="20" t="s">
        <v>95</v>
      </c>
      <c r="I37" s="20" t="s">
        <v>122</v>
      </c>
      <c r="J37" s="35" t="s">
        <v>97</v>
      </c>
      <c r="L37" s="13"/>
      <c r="M37" s="24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20" t="s">
        <v>36</v>
      </c>
      <c r="B38" s="19"/>
      <c r="C38" s="20" t="s">
        <v>89</v>
      </c>
      <c r="D38" s="38" t="s">
        <v>80</v>
      </c>
      <c r="E38" s="39" t="s">
        <v>90</v>
      </c>
      <c r="F38" s="23" t="s">
        <v>13</v>
      </c>
      <c r="G38" s="19"/>
      <c r="H38" s="40"/>
      <c r="I38" s="20"/>
      <c r="J38" s="36"/>
      <c r="L38" s="24"/>
      <c r="M38" s="24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20" t="s">
        <v>36</v>
      </c>
      <c r="B39" s="19"/>
      <c r="C39" s="20" t="s">
        <v>92</v>
      </c>
      <c r="D39" s="38" t="s">
        <v>93</v>
      </c>
      <c r="E39" s="39" t="s">
        <v>94</v>
      </c>
      <c r="F39" s="23" t="s">
        <v>13</v>
      </c>
      <c r="G39" s="19"/>
      <c r="H39" s="41" t="s">
        <v>95</v>
      </c>
      <c r="I39" s="20" t="s">
        <v>96</v>
      </c>
      <c r="J39" s="42" t="s">
        <v>97</v>
      </c>
      <c r="L39" s="24"/>
      <c r="M39" s="24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20" t="s">
        <v>36</v>
      </c>
      <c r="B40" s="19"/>
      <c r="C40" s="20" t="s">
        <v>137</v>
      </c>
      <c r="D40" s="31" t="s">
        <v>116</v>
      </c>
      <c r="E40" s="20" t="s">
        <v>119</v>
      </c>
      <c r="F40" s="23" t="s">
        <v>13</v>
      </c>
      <c r="G40" s="19"/>
      <c r="H40" s="40"/>
      <c r="I40" s="19"/>
      <c r="J40" s="37"/>
      <c r="L40" s="13"/>
      <c r="M40" s="24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20" t="s">
        <v>36</v>
      </c>
      <c r="B41" s="19"/>
      <c r="C41" s="20" t="s">
        <v>158</v>
      </c>
      <c r="D41" s="31" t="s">
        <v>132</v>
      </c>
      <c r="E41" s="32" t="s">
        <v>155</v>
      </c>
      <c r="F41" s="23" t="s">
        <v>13</v>
      </c>
      <c r="G41" s="19"/>
      <c r="H41" s="40"/>
      <c r="I41" s="19"/>
      <c r="J41" s="37"/>
      <c r="L41" s="13"/>
      <c r="M41" s="24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20" t="s">
        <v>36</v>
      </c>
      <c r="B42" s="19"/>
      <c r="C42" s="20" t="s">
        <v>159</v>
      </c>
      <c r="D42" s="31" t="s">
        <v>160</v>
      </c>
      <c r="E42" s="32" t="s">
        <v>161</v>
      </c>
      <c r="F42" s="23" t="s">
        <v>13</v>
      </c>
      <c r="G42" s="19"/>
      <c r="H42" s="41"/>
      <c r="I42" s="20"/>
      <c r="J42" s="39"/>
      <c r="L42" s="13"/>
      <c r="M42" s="24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20" t="s">
        <v>36</v>
      </c>
      <c r="B43" s="19"/>
      <c r="C43" s="20" t="s">
        <v>162</v>
      </c>
      <c r="D43" s="31" t="s">
        <v>104</v>
      </c>
      <c r="E43" s="32" t="s">
        <v>163</v>
      </c>
      <c r="F43" s="23" t="s">
        <v>13</v>
      </c>
      <c r="G43" s="19"/>
      <c r="H43" s="41" t="s">
        <v>164</v>
      </c>
      <c r="I43" s="20" t="s">
        <v>165</v>
      </c>
      <c r="J43" s="39" t="s">
        <v>166</v>
      </c>
      <c r="L43" s="13"/>
      <c r="M43" s="24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20" t="s">
        <v>36</v>
      </c>
      <c r="B44" s="19"/>
      <c r="C44" s="20" t="s">
        <v>167</v>
      </c>
      <c r="D44" s="31"/>
      <c r="E44" s="32"/>
      <c r="F44" s="23" t="s">
        <v>13</v>
      </c>
      <c r="G44" s="19"/>
      <c r="H44" s="20" t="s">
        <v>107</v>
      </c>
      <c r="I44" s="20" t="s">
        <v>96</v>
      </c>
      <c r="J44" s="39" t="s">
        <v>168</v>
      </c>
      <c r="L44" s="13"/>
      <c r="M44" s="24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20" t="s">
        <v>38</v>
      </c>
      <c r="B45" s="19"/>
      <c r="C45" s="20" t="s">
        <v>169</v>
      </c>
      <c r="D45" s="31" t="s">
        <v>80</v>
      </c>
      <c r="E45" s="32" t="s">
        <v>170</v>
      </c>
      <c r="F45" s="23" t="s">
        <v>13</v>
      </c>
      <c r="G45" s="19"/>
      <c r="H45" s="20" t="s">
        <v>100</v>
      </c>
      <c r="I45" s="20" t="s">
        <v>101</v>
      </c>
      <c r="J45" s="39" t="s">
        <v>171</v>
      </c>
      <c r="L45" s="13"/>
      <c r="M45" s="24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20" t="s">
        <v>40</v>
      </c>
      <c r="B46" s="19"/>
      <c r="C46" s="20" t="s">
        <v>158</v>
      </c>
      <c r="D46" s="31" t="s">
        <v>132</v>
      </c>
      <c r="E46" s="32" t="s">
        <v>155</v>
      </c>
      <c r="F46" s="23" t="s">
        <v>13</v>
      </c>
      <c r="G46" s="19"/>
      <c r="H46" s="20" t="s">
        <v>107</v>
      </c>
      <c r="I46" s="20" t="s">
        <v>96</v>
      </c>
      <c r="J46" s="39" t="s">
        <v>171</v>
      </c>
      <c r="L46" s="13"/>
      <c r="M46" s="24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20" t="s">
        <v>40</v>
      </c>
      <c r="B47" s="19"/>
      <c r="C47" s="20" t="s">
        <v>112</v>
      </c>
      <c r="D47" s="31" t="s">
        <v>80</v>
      </c>
      <c r="E47" s="32" t="s">
        <v>121</v>
      </c>
      <c r="F47" s="23" t="s">
        <v>13</v>
      </c>
      <c r="G47" s="19"/>
      <c r="H47" s="20" t="s">
        <v>95</v>
      </c>
      <c r="I47" s="20" t="s">
        <v>122</v>
      </c>
      <c r="J47" s="43" t="s">
        <v>97</v>
      </c>
      <c r="L47" s="13"/>
      <c r="M47" s="24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20" t="s">
        <v>42</v>
      </c>
      <c r="B48" s="19"/>
      <c r="C48" s="20" t="s">
        <v>89</v>
      </c>
      <c r="D48" s="31" t="s">
        <v>80</v>
      </c>
      <c r="E48" s="32" t="s">
        <v>90</v>
      </c>
      <c r="F48" s="23" t="s">
        <v>13</v>
      </c>
      <c r="G48" s="19"/>
      <c r="H48" s="19"/>
      <c r="I48" s="20"/>
      <c r="J48" s="40"/>
      <c r="L48" s="13"/>
      <c r="M48" s="24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20" t="s">
        <v>42</v>
      </c>
      <c r="B49" s="19"/>
      <c r="C49" s="20" t="s">
        <v>92</v>
      </c>
      <c r="D49" s="31" t="s">
        <v>93</v>
      </c>
      <c r="E49" s="32" t="s">
        <v>94</v>
      </c>
      <c r="F49" s="23" t="s">
        <v>13</v>
      </c>
      <c r="G49" s="19"/>
      <c r="H49" s="20" t="s">
        <v>95</v>
      </c>
      <c r="I49" s="20" t="s">
        <v>96</v>
      </c>
      <c r="J49" s="43" t="s">
        <v>97</v>
      </c>
      <c r="L49" s="13"/>
      <c r="M49" s="24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20" t="s">
        <v>42</v>
      </c>
      <c r="B50" s="19"/>
      <c r="C50" s="20" t="s">
        <v>172</v>
      </c>
      <c r="D50" s="31" t="s">
        <v>93</v>
      </c>
      <c r="E50" s="32" t="s">
        <v>141</v>
      </c>
      <c r="F50" s="23" t="s">
        <v>13</v>
      </c>
      <c r="G50" s="19"/>
      <c r="H50" s="19"/>
      <c r="I50" s="20"/>
      <c r="J50" s="39"/>
      <c r="L50" s="13"/>
      <c r="M50" s="24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20" t="s">
        <v>42</v>
      </c>
      <c r="B51" s="19"/>
      <c r="C51" s="20" t="s">
        <v>172</v>
      </c>
      <c r="D51" s="31" t="s">
        <v>93</v>
      </c>
      <c r="E51" s="32" t="s">
        <v>141</v>
      </c>
      <c r="F51" s="23" t="s">
        <v>13</v>
      </c>
      <c r="G51" s="19"/>
      <c r="H51" s="19"/>
      <c r="I51" s="20"/>
      <c r="J51" s="39"/>
      <c r="L51" s="13"/>
      <c r="M51" s="24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20" t="s">
        <v>42</v>
      </c>
      <c r="B52" s="19"/>
      <c r="C52" s="20" t="s">
        <v>172</v>
      </c>
      <c r="D52" s="31" t="s">
        <v>93</v>
      </c>
      <c r="E52" s="32" t="s">
        <v>141</v>
      </c>
      <c r="F52" s="23" t="s">
        <v>13</v>
      </c>
      <c r="G52" s="19"/>
      <c r="H52" s="19"/>
      <c r="I52" s="20"/>
      <c r="J52" s="39"/>
      <c r="L52" s="13"/>
      <c r="M52" s="24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20" t="s">
        <v>42</v>
      </c>
      <c r="B53" s="19"/>
      <c r="C53" s="20" t="s">
        <v>172</v>
      </c>
      <c r="D53" s="31" t="s">
        <v>93</v>
      </c>
      <c r="E53" s="32" t="s">
        <v>141</v>
      </c>
      <c r="F53" s="23" t="s">
        <v>13</v>
      </c>
      <c r="G53" s="19"/>
      <c r="H53" s="19"/>
      <c r="I53" s="20"/>
      <c r="J53" s="39"/>
      <c r="L53" s="13"/>
      <c r="M53" s="24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20" t="s">
        <v>42</v>
      </c>
      <c r="B54" s="19"/>
      <c r="C54" s="20" t="s">
        <v>172</v>
      </c>
      <c r="D54" s="31" t="s">
        <v>93</v>
      </c>
      <c r="E54" s="32" t="s">
        <v>141</v>
      </c>
      <c r="F54" s="23" t="s">
        <v>13</v>
      </c>
      <c r="G54" s="19"/>
      <c r="H54" s="19"/>
      <c r="I54" s="20"/>
      <c r="J54" s="39"/>
      <c r="L54" s="13"/>
      <c r="M54" s="24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20" t="s">
        <v>42</v>
      </c>
      <c r="B55" s="19"/>
      <c r="C55" s="20" t="s">
        <v>172</v>
      </c>
      <c r="D55" s="31" t="s">
        <v>93</v>
      </c>
      <c r="E55" s="32" t="s">
        <v>141</v>
      </c>
      <c r="F55" s="23" t="s">
        <v>13</v>
      </c>
      <c r="G55" s="19"/>
      <c r="H55" s="20" t="s">
        <v>100</v>
      </c>
      <c r="I55" s="20" t="s">
        <v>101</v>
      </c>
      <c r="J55" s="39" t="s">
        <v>171</v>
      </c>
      <c r="L55" s="13"/>
      <c r="M55" s="24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20" t="s">
        <v>44</v>
      </c>
      <c r="B56" s="19"/>
      <c r="C56" s="20" t="s">
        <v>173</v>
      </c>
      <c r="D56" s="31" t="s">
        <v>93</v>
      </c>
      <c r="E56" s="32" t="s">
        <v>141</v>
      </c>
      <c r="F56" s="23" t="s">
        <v>13</v>
      </c>
      <c r="G56" s="19"/>
      <c r="H56" s="20"/>
      <c r="I56" s="20"/>
      <c r="J56" s="39"/>
      <c r="L56" s="13"/>
      <c r="M56" s="24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20" t="s">
        <v>44</v>
      </c>
      <c r="B57" s="19"/>
      <c r="C57" s="20" t="s">
        <v>174</v>
      </c>
      <c r="D57" s="31" t="s">
        <v>80</v>
      </c>
      <c r="E57" s="20" t="s">
        <v>139</v>
      </c>
      <c r="F57" s="23" t="s">
        <v>13</v>
      </c>
      <c r="G57" s="19"/>
      <c r="H57" s="20" t="s">
        <v>95</v>
      </c>
      <c r="I57" s="32" t="s">
        <v>141</v>
      </c>
      <c r="J57" s="35" t="s">
        <v>120</v>
      </c>
      <c r="L57" s="13"/>
      <c r="M57" s="24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20" t="s">
        <v>46</v>
      </c>
      <c r="B58" s="19"/>
      <c r="C58" s="20" t="s">
        <v>173</v>
      </c>
      <c r="D58" s="31" t="s">
        <v>93</v>
      </c>
      <c r="E58" s="32" t="s">
        <v>141</v>
      </c>
      <c r="F58" s="23" t="s">
        <v>13</v>
      </c>
      <c r="G58" s="19"/>
      <c r="H58" s="20"/>
      <c r="I58" s="20"/>
      <c r="J58" s="39"/>
      <c r="L58" s="13"/>
      <c r="M58" s="24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20" t="s">
        <v>46</v>
      </c>
      <c r="B59" s="19"/>
      <c r="C59" s="20" t="s">
        <v>175</v>
      </c>
      <c r="D59" s="31" t="s">
        <v>132</v>
      </c>
      <c r="E59" s="32" t="s">
        <v>155</v>
      </c>
      <c r="F59" s="23" t="s">
        <v>13</v>
      </c>
      <c r="G59" s="19"/>
      <c r="H59" s="20" t="s">
        <v>95</v>
      </c>
      <c r="I59" s="32" t="s">
        <v>141</v>
      </c>
      <c r="J59" s="35" t="s">
        <v>120</v>
      </c>
      <c r="L59" s="13"/>
      <c r="M59" s="24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20" t="s">
        <v>48</v>
      </c>
      <c r="B60" s="19"/>
      <c r="C60" s="20" t="s">
        <v>173</v>
      </c>
      <c r="D60" s="31" t="s">
        <v>93</v>
      </c>
      <c r="E60" s="32" t="s">
        <v>141</v>
      </c>
      <c r="F60" s="23" t="s">
        <v>13</v>
      </c>
      <c r="G60" s="19"/>
      <c r="H60" s="20"/>
      <c r="I60" s="20"/>
      <c r="J60" s="39"/>
      <c r="L60" s="13"/>
      <c r="M60" s="24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20" t="s">
        <v>48</v>
      </c>
      <c r="B61" s="19"/>
      <c r="C61" s="20" t="s">
        <v>176</v>
      </c>
      <c r="D61" s="31" t="s">
        <v>80</v>
      </c>
      <c r="E61" s="32" t="s">
        <v>170</v>
      </c>
      <c r="F61" s="23" t="s">
        <v>13</v>
      </c>
      <c r="G61" s="19"/>
      <c r="H61" s="20" t="s">
        <v>95</v>
      </c>
      <c r="I61" s="32" t="s">
        <v>141</v>
      </c>
      <c r="J61" s="35" t="s">
        <v>120</v>
      </c>
      <c r="L61" s="13"/>
      <c r="M61" s="24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20" t="s">
        <v>48</v>
      </c>
      <c r="B62" s="19"/>
      <c r="C62" s="20" t="s">
        <v>112</v>
      </c>
      <c r="D62" s="31" t="s">
        <v>80</v>
      </c>
      <c r="E62" s="32" t="s">
        <v>121</v>
      </c>
      <c r="F62" s="23" t="s">
        <v>13</v>
      </c>
      <c r="G62" s="19"/>
      <c r="H62" s="20" t="s">
        <v>95</v>
      </c>
      <c r="I62" s="20" t="s">
        <v>122</v>
      </c>
      <c r="J62" s="35" t="s">
        <v>97</v>
      </c>
      <c r="L62" s="13"/>
      <c r="M62" s="24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20" t="s">
        <v>50</v>
      </c>
      <c r="B63" s="19"/>
      <c r="C63" s="20" t="s">
        <v>89</v>
      </c>
      <c r="D63" s="31" t="s">
        <v>80</v>
      </c>
      <c r="E63" s="32" t="s">
        <v>90</v>
      </c>
      <c r="F63" s="23" t="s">
        <v>13</v>
      </c>
      <c r="G63" s="19"/>
      <c r="H63" s="19"/>
      <c r="I63" s="20"/>
      <c r="J63" s="33"/>
      <c r="L63" s="13"/>
      <c r="M63" s="24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20" t="s">
        <v>50</v>
      </c>
      <c r="B64" s="19"/>
      <c r="C64" s="20" t="s">
        <v>92</v>
      </c>
      <c r="D64" s="31" t="s">
        <v>93</v>
      </c>
      <c r="E64" s="32" t="s">
        <v>94</v>
      </c>
      <c r="F64" s="23" t="s">
        <v>13</v>
      </c>
      <c r="G64" s="19"/>
      <c r="H64" s="20" t="s">
        <v>95</v>
      </c>
      <c r="I64" s="20" t="s">
        <v>96</v>
      </c>
      <c r="J64" s="35" t="s">
        <v>97</v>
      </c>
      <c r="L64" s="13"/>
      <c r="M64" s="24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20" t="s">
        <v>50</v>
      </c>
      <c r="B65" s="19"/>
      <c r="C65" s="20" t="s">
        <v>175</v>
      </c>
      <c r="D65" s="31" t="s">
        <v>132</v>
      </c>
      <c r="E65" s="32" t="s">
        <v>155</v>
      </c>
      <c r="F65" s="23" t="s">
        <v>13</v>
      </c>
      <c r="G65" s="19"/>
      <c r="H65" s="20"/>
      <c r="I65" s="32"/>
      <c r="J65" s="31"/>
      <c r="L65" s="13"/>
      <c r="M65" s="24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20" t="s">
        <v>50</v>
      </c>
      <c r="B66" s="19"/>
      <c r="C66" s="20" t="s">
        <v>175</v>
      </c>
      <c r="D66" s="31" t="s">
        <v>132</v>
      </c>
      <c r="E66" s="32" t="s">
        <v>155</v>
      </c>
      <c r="F66" s="23" t="s">
        <v>13</v>
      </c>
      <c r="G66" s="19"/>
      <c r="H66" s="20"/>
      <c r="I66" s="32"/>
      <c r="J66" s="31"/>
      <c r="L66" s="13"/>
      <c r="M66" s="24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20" t="s">
        <v>50</v>
      </c>
      <c r="B67" s="19"/>
      <c r="C67" s="20" t="s">
        <v>175</v>
      </c>
      <c r="D67" s="31" t="s">
        <v>132</v>
      </c>
      <c r="E67" s="32" t="s">
        <v>155</v>
      </c>
      <c r="F67" s="23" t="s">
        <v>13</v>
      </c>
      <c r="G67" s="19"/>
      <c r="H67" s="20"/>
      <c r="I67" s="32"/>
      <c r="J67" s="31"/>
      <c r="L67" s="13"/>
      <c r="M67" s="24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20" t="s">
        <v>50</v>
      </c>
      <c r="B68" s="19"/>
      <c r="C68" s="20" t="s">
        <v>177</v>
      </c>
      <c r="D68" s="31" t="s">
        <v>93</v>
      </c>
      <c r="E68" s="32" t="s">
        <v>178</v>
      </c>
      <c r="F68" s="23" t="s">
        <v>13</v>
      </c>
      <c r="G68" s="19"/>
      <c r="H68" s="20"/>
      <c r="I68" s="32"/>
      <c r="J68" s="31"/>
      <c r="L68" s="13"/>
      <c r="M68" s="24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20" t="s">
        <v>50</v>
      </c>
      <c r="B69" s="19"/>
      <c r="C69" s="20" t="s">
        <v>179</v>
      </c>
      <c r="D69" s="31" t="s">
        <v>180</v>
      </c>
      <c r="E69" s="32" t="s">
        <v>178</v>
      </c>
      <c r="F69" s="23" t="s">
        <v>13</v>
      </c>
      <c r="G69" s="19"/>
      <c r="H69" s="20"/>
      <c r="I69" s="32"/>
      <c r="J69" s="31"/>
      <c r="L69" s="13"/>
      <c r="M69" s="24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20" t="s">
        <v>52</v>
      </c>
      <c r="B70" s="19"/>
      <c r="C70" s="20" t="s">
        <v>181</v>
      </c>
      <c r="D70" s="31" t="s">
        <v>182</v>
      </c>
      <c r="E70" s="32" t="s">
        <v>183</v>
      </c>
      <c r="F70" s="23" t="s">
        <v>13</v>
      </c>
      <c r="G70" s="19"/>
      <c r="H70" s="20"/>
      <c r="I70" s="32"/>
      <c r="J70" s="31"/>
      <c r="L70" s="13"/>
      <c r="M70" s="24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20" t="s">
        <v>52</v>
      </c>
      <c r="B71" s="19"/>
      <c r="C71" s="20" t="s">
        <v>181</v>
      </c>
      <c r="D71" s="31" t="s">
        <v>182</v>
      </c>
      <c r="E71" s="32" t="s">
        <v>183</v>
      </c>
      <c r="F71" s="23" t="s">
        <v>13</v>
      </c>
      <c r="G71" s="19"/>
      <c r="H71" s="20"/>
      <c r="I71" s="32"/>
      <c r="J71" s="31"/>
      <c r="L71" s="13"/>
      <c r="M71" s="24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20" t="s">
        <v>52</v>
      </c>
      <c r="B72" s="19"/>
      <c r="C72" s="20" t="s">
        <v>181</v>
      </c>
      <c r="D72" s="31" t="s">
        <v>182</v>
      </c>
      <c r="E72" s="32" t="s">
        <v>183</v>
      </c>
      <c r="F72" s="23" t="s">
        <v>13</v>
      </c>
      <c r="G72" s="19"/>
      <c r="H72" s="20"/>
      <c r="I72" s="32"/>
      <c r="J72" s="31"/>
      <c r="L72" s="13"/>
      <c r="M72" s="24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20" t="s">
        <v>52</v>
      </c>
      <c r="B73" s="19"/>
      <c r="C73" s="20" t="s">
        <v>177</v>
      </c>
      <c r="D73" s="31" t="s">
        <v>93</v>
      </c>
      <c r="E73" s="32" t="s">
        <v>178</v>
      </c>
      <c r="F73" s="23" t="s">
        <v>13</v>
      </c>
      <c r="G73" s="19"/>
      <c r="H73" s="20"/>
      <c r="I73" s="32"/>
      <c r="J73" s="31"/>
      <c r="L73" s="13"/>
      <c r="M73" s="24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20" t="s">
        <v>52</v>
      </c>
      <c r="B74" s="19"/>
      <c r="C74" s="20" t="s">
        <v>179</v>
      </c>
      <c r="D74" s="31" t="s">
        <v>180</v>
      </c>
      <c r="E74" s="32" t="s">
        <v>178</v>
      </c>
      <c r="F74" s="23" t="s">
        <v>13</v>
      </c>
      <c r="G74" s="19"/>
      <c r="H74" s="20"/>
      <c r="I74" s="32"/>
      <c r="J74" s="31"/>
      <c r="L74" s="13"/>
      <c r="M74" s="24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20" t="s">
        <v>54</v>
      </c>
      <c r="B75" s="19"/>
      <c r="C75" s="20" t="s">
        <v>184</v>
      </c>
      <c r="D75" s="31"/>
      <c r="E75" s="32"/>
      <c r="F75" s="23" t="s">
        <v>13</v>
      </c>
      <c r="G75" s="19"/>
      <c r="H75" s="20"/>
      <c r="I75" s="32"/>
      <c r="J75" s="31"/>
      <c r="L75" s="13"/>
      <c r="M75" s="24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20" t="s">
        <v>54</v>
      </c>
      <c r="B76" s="19"/>
      <c r="C76" s="20" t="s">
        <v>185</v>
      </c>
      <c r="D76" s="31"/>
      <c r="E76" s="32"/>
      <c r="F76" s="23" t="s">
        <v>13</v>
      </c>
      <c r="G76" s="19"/>
      <c r="H76" s="20" t="s">
        <v>145</v>
      </c>
      <c r="I76" s="32" t="s">
        <v>186</v>
      </c>
      <c r="J76" s="31" t="s">
        <v>187</v>
      </c>
      <c r="L76" s="13"/>
      <c r="M76" s="24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20" t="s">
        <v>54</v>
      </c>
      <c r="B77" s="19"/>
      <c r="C77" s="20" t="s">
        <v>188</v>
      </c>
      <c r="D77" s="31"/>
      <c r="E77" s="32"/>
      <c r="F77" s="23" t="s">
        <v>13</v>
      </c>
      <c r="G77" s="19"/>
      <c r="H77" s="20" t="s">
        <v>152</v>
      </c>
      <c r="I77" s="32" t="s">
        <v>186</v>
      </c>
      <c r="J77" s="31" t="s">
        <v>189</v>
      </c>
      <c r="L77" s="13"/>
      <c r="M77" s="24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20" t="s">
        <v>54</v>
      </c>
      <c r="B78" s="19"/>
      <c r="C78" s="20" t="s">
        <v>112</v>
      </c>
      <c r="D78" s="31" t="s">
        <v>80</v>
      </c>
      <c r="E78" s="32" t="s">
        <v>121</v>
      </c>
      <c r="F78" s="23" t="s">
        <v>13</v>
      </c>
      <c r="G78" s="19"/>
      <c r="H78" s="20" t="s">
        <v>95</v>
      </c>
      <c r="I78" s="20" t="s">
        <v>122</v>
      </c>
      <c r="J78" s="35" t="s">
        <v>97</v>
      </c>
      <c r="L78" s="13"/>
      <c r="M78" s="24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20" t="s">
        <v>56</v>
      </c>
      <c r="B79" s="19"/>
      <c r="C79" s="20" t="s">
        <v>89</v>
      </c>
      <c r="D79" s="31" t="s">
        <v>80</v>
      </c>
      <c r="E79" s="32" t="s">
        <v>90</v>
      </c>
      <c r="F79" s="23" t="s">
        <v>13</v>
      </c>
      <c r="G79" s="19"/>
      <c r="H79" s="19"/>
      <c r="I79" s="20"/>
      <c r="J79" s="33"/>
      <c r="L79" s="13"/>
      <c r="M79" s="24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20" t="s">
        <v>56</v>
      </c>
      <c r="B80" s="19"/>
      <c r="C80" s="20" t="s">
        <v>92</v>
      </c>
      <c r="D80" s="31" t="s">
        <v>93</v>
      </c>
      <c r="E80" s="32" t="s">
        <v>94</v>
      </c>
      <c r="F80" s="23" t="s">
        <v>13</v>
      </c>
      <c r="G80" s="19"/>
      <c r="H80" s="20" t="s">
        <v>95</v>
      </c>
      <c r="I80" s="20" t="s">
        <v>96</v>
      </c>
      <c r="J80" s="35" t="s">
        <v>97</v>
      </c>
      <c r="L80" s="13"/>
      <c r="M80" s="24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20" t="s">
        <v>56</v>
      </c>
      <c r="B81" s="19"/>
      <c r="C81" s="20" t="s">
        <v>190</v>
      </c>
      <c r="D81" s="31" t="s">
        <v>116</v>
      </c>
      <c r="E81" s="20" t="s">
        <v>119</v>
      </c>
      <c r="F81" s="23" t="s">
        <v>13</v>
      </c>
      <c r="G81" s="19"/>
      <c r="H81" s="20"/>
      <c r="I81" s="32"/>
      <c r="J81" s="31"/>
      <c r="L81" s="13"/>
      <c r="M81" s="24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20" t="s">
        <v>56</v>
      </c>
      <c r="B82" s="19"/>
      <c r="C82" s="20" t="s">
        <v>156</v>
      </c>
      <c r="D82" s="31" t="s">
        <v>132</v>
      </c>
      <c r="E82" s="32" t="s">
        <v>133</v>
      </c>
      <c r="F82" s="23" t="s">
        <v>13</v>
      </c>
      <c r="G82" s="19"/>
      <c r="H82" s="20" t="s">
        <v>191</v>
      </c>
      <c r="I82" s="32" t="s">
        <v>192</v>
      </c>
      <c r="J82" s="35" t="s">
        <v>120</v>
      </c>
      <c r="L82" s="13"/>
      <c r="M82" s="24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20" t="s">
        <v>56</v>
      </c>
      <c r="B83" s="19"/>
      <c r="C83" s="20" t="s">
        <v>193</v>
      </c>
      <c r="D83" s="31"/>
      <c r="E83" s="32"/>
      <c r="F83" s="23" t="s">
        <v>13</v>
      </c>
      <c r="G83" s="19"/>
      <c r="H83" s="20" t="s">
        <v>191</v>
      </c>
      <c r="I83" s="32" t="s">
        <v>194</v>
      </c>
      <c r="J83" s="35" t="s">
        <v>120</v>
      </c>
      <c r="L83" s="13"/>
      <c r="M83" s="24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20" t="s">
        <v>56</v>
      </c>
      <c r="B84" s="19"/>
      <c r="C84" s="20" t="s">
        <v>195</v>
      </c>
      <c r="D84" s="31"/>
      <c r="E84" s="32"/>
      <c r="F84" s="23" t="s">
        <v>13</v>
      </c>
      <c r="G84" s="19"/>
      <c r="H84" s="44" t="s">
        <v>129</v>
      </c>
      <c r="I84" s="32" t="s">
        <v>196</v>
      </c>
      <c r="J84" s="35" t="s">
        <v>97</v>
      </c>
      <c r="L84" s="13"/>
      <c r="M84" s="24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20" t="s">
        <v>56</v>
      </c>
      <c r="B85" s="19"/>
      <c r="C85" s="20" t="s">
        <v>195</v>
      </c>
      <c r="D85" s="31"/>
      <c r="E85" s="32"/>
      <c r="F85" s="23" t="s">
        <v>13</v>
      </c>
      <c r="G85" s="19"/>
      <c r="H85" s="44" t="s">
        <v>129</v>
      </c>
      <c r="I85" s="32" t="s">
        <v>197</v>
      </c>
      <c r="J85" s="35" t="s">
        <v>97</v>
      </c>
      <c r="L85" s="13"/>
      <c r="M85" s="24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20" t="s">
        <v>56</v>
      </c>
      <c r="B86" s="19"/>
      <c r="C86" s="20" t="s">
        <v>198</v>
      </c>
      <c r="D86" s="31" t="s">
        <v>199</v>
      </c>
      <c r="E86" s="32" t="s">
        <v>200</v>
      </c>
      <c r="F86" s="23" t="s">
        <v>13</v>
      </c>
      <c r="G86" s="19"/>
      <c r="H86" s="44"/>
      <c r="I86" s="32"/>
      <c r="J86" s="31"/>
      <c r="L86" s="13"/>
      <c r="M86" s="24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20" t="s">
        <v>56</v>
      </c>
      <c r="B87" s="19"/>
      <c r="C87" s="20" t="s">
        <v>112</v>
      </c>
      <c r="D87" s="31" t="s">
        <v>80</v>
      </c>
      <c r="E87" s="32" t="s">
        <v>121</v>
      </c>
      <c r="F87" s="23" t="s">
        <v>13</v>
      </c>
      <c r="G87" s="19"/>
      <c r="H87" s="44" t="s">
        <v>95</v>
      </c>
      <c r="I87" s="20" t="s">
        <v>122</v>
      </c>
      <c r="J87" s="35" t="s">
        <v>97</v>
      </c>
      <c r="L87" s="13"/>
      <c r="M87" s="24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20" t="s">
        <v>58</v>
      </c>
      <c r="B88" s="19"/>
      <c r="C88" s="20" t="s">
        <v>89</v>
      </c>
      <c r="D88" s="31" t="s">
        <v>80</v>
      </c>
      <c r="E88" s="32" t="s">
        <v>90</v>
      </c>
      <c r="F88" s="23" t="s">
        <v>13</v>
      </c>
      <c r="G88" s="19"/>
      <c r="H88" s="45"/>
      <c r="I88" s="20"/>
      <c r="J88" s="33"/>
      <c r="L88" s="13"/>
      <c r="M88" s="24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20" t="s">
        <v>58</v>
      </c>
      <c r="B89" s="19"/>
      <c r="C89" s="20" t="s">
        <v>92</v>
      </c>
      <c r="D89" s="31" t="s">
        <v>93</v>
      </c>
      <c r="E89" s="32" t="s">
        <v>94</v>
      </c>
      <c r="F89" s="23" t="s">
        <v>13</v>
      </c>
      <c r="G89" s="19"/>
      <c r="H89" s="44" t="s">
        <v>95</v>
      </c>
      <c r="I89" s="20" t="s">
        <v>96</v>
      </c>
      <c r="J89" s="35" t="s">
        <v>97</v>
      </c>
      <c r="L89" s="13"/>
      <c r="M89" s="24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20" t="s">
        <v>58</v>
      </c>
      <c r="B90" s="19"/>
      <c r="C90" s="20" t="s">
        <v>173</v>
      </c>
      <c r="D90" s="31" t="s">
        <v>93</v>
      </c>
      <c r="E90" s="32" t="s">
        <v>141</v>
      </c>
      <c r="F90" s="23" t="s">
        <v>13</v>
      </c>
      <c r="G90" s="19"/>
      <c r="H90" s="44"/>
      <c r="I90" s="32"/>
      <c r="J90" s="31"/>
      <c r="L90" s="13"/>
      <c r="M90" s="24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20" t="s">
        <v>58</v>
      </c>
      <c r="B91" s="19"/>
      <c r="C91" s="20" t="s">
        <v>156</v>
      </c>
      <c r="D91" s="31" t="s">
        <v>132</v>
      </c>
      <c r="E91" s="32" t="s">
        <v>133</v>
      </c>
      <c r="F91" s="23" t="s">
        <v>13</v>
      </c>
      <c r="G91" s="19"/>
      <c r="H91" s="46" t="s">
        <v>107</v>
      </c>
      <c r="I91" s="32" t="s">
        <v>96</v>
      </c>
      <c r="J91" s="31" t="s">
        <v>201</v>
      </c>
      <c r="L91" s="13"/>
      <c r="M91" s="24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20" t="s">
        <v>58</v>
      </c>
      <c r="B92" s="19"/>
      <c r="C92" s="20" t="s">
        <v>202</v>
      </c>
      <c r="D92" s="31"/>
      <c r="E92" s="32"/>
      <c r="F92" s="23" t="s">
        <v>13</v>
      </c>
      <c r="G92" s="19"/>
      <c r="H92" s="46" t="s">
        <v>107</v>
      </c>
      <c r="I92" s="32" t="s">
        <v>203</v>
      </c>
      <c r="J92" s="31" t="s">
        <v>204</v>
      </c>
      <c r="L92" s="13"/>
      <c r="M92" s="24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20" t="s">
        <v>58</v>
      </c>
      <c r="B93" s="19"/>
      <c r="C93" s="20" t="s">
        <v>205</v>
      </c>
      <c r="D93" s="31"/>
      <c r="E93" s="32"/>
      <c r="F93" s="23" t="s">
        <v>13</v>
      </c>
      <c r="G93" s="19"/>
      <c r="H93" s="46" t="s">
        <v>107</v>
      </c>
      <c r="I93" s="32" t="s">
        <v>206</v>
      </c>
      <c r="J93" s="31" t="s">
        <v>207</v>
      </c>
      <c r="L93" s="13"/>
      <c r="M93" s="24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20" t="s">
        <v>58</v>
      </c>
      <c r="B94" s="19"/>
      <c r="C94" s="20" t="s">
        <v>112</v>
      </c>
      <c r="D94" s="31" t="s">
        <v>80</v>
      </c>
      <c r="E94" s="32" t="s">
        <v>121</v>
      </c>
      <c r="F94" s="23" t="s">
        <v>13</v>
      </c>
      <c r="G94" s="19"/>
      <c r="H94" s="44" t="s">
        <v>95</v>
      </c>
      <c r="I94" s="20" t="s">
        <v>122</v>
      </c>
      <c r="J94" s="35" t="s">
        <v>97</v>
      </c>
      <c r="L94" s="13"/>
      <c r="M94" s="24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20" t="s">
        <v>60</v>
      </c>
      <c r="B95" s="19"/>
      <c r="C95" s="41" t="s">
        <v>89</v>
      </c>
      <c r="D95" s="47" t="s">
        <v>80</v>
      </c>
      <c r="E95" s="48" t="s">
        <v>90</v>
      </c>
      <c r="F95" s="23" t="s">
        <v>13</v>
      </c>
      <c r="G95" s="19"/>
      <c r="H95" s="45"/>
      <c r="I95" s="20"/>
      <c r="J95" s="33"/>
      <c r="L95" s="13"/>
      <c r="M95" s="24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20" t="s">
        <v>60</v>
      </c>
      <c r="B96" s="19"/>
      <c r="C96" s="41" t="s">
        <v>92</v>
      </c>
      <c r="D96" s="47" t="s">
        <v>93</v>
      </c>
      <c r="E96" s="48" t="s">
        <v>94</v>
      </c>
      <c r="F96" s="23" t="s">
        <v>13</v>
      </c>
      <c r="G96" s="19"/>
      <c r="H96" s="44" t="s">
        <v>95</v>
      </c>
      <c r="I96" s="20" t="s">
        <v>96</v>
      </c>
      <c r="J96" s="35" t="s">
        <v>97</v>
      </c>
      <c r="L96" s="13"/>
      <c r="M96" s="24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20" t="s">
        <v>60</v>
      </c>
      <c r="B97" s="19"/>
      <c r="C97" s="20" t="s">
        <v>190</v>
      </c>
      <c r="D97" s="31" t="s">
        <v>116</v>
      </c>
      <c r="E97" s="20" t="s">
        <v>119</v>
      </c>
      <c r="F97" s="23" t="s">
        <v>13</v>
      </c>
      <c r="G97" s="19"/>
      <c r="H97" s="44"/>
      <c r="I97" s="32"/>
      <c r="J97" s="31"/>
      <c r="L97" s="13"/>
      <c r="M97" s="24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20" t="s">
        <v>60</v>
      </c>
      <c r="B98" s="19"/>
      <c r="C98" s="20" t="s">
        <v>156</v>
      </c>
      <c r="D98" s="31" t="s">
        <v>132</v>
      </c>
      <c r="E98" s="32" t="s">
        <v>133</v>
      </c>
      <c r="F98" s="23" t="s">
        <v>13</v>
      </c>
      <c r="G98" s="19"/>
      <c r="H98" s="44"/>
      <c r="I98" s="32"/>
      <c r="J98" s="31"/>
      <c r="L98" s="13"/>
      <c r="M98" s="24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20" t="s">
        <v>60</v>
      </c>
      <c r="B99" s="19"/>
      <c r="C99" s="20" t="s">
        <v>198</v>
      </c>
      <c r="D99" s="31" t="s">
        <v>199</v>
      </c>
      <c r="E99" s="32" t="s">
        <v>200</v>
      </c>
      <c r="F99" s="23" t="s">
        <v>13</v>
      </c>
      <c r="G99" s="19"/>
      <c r="H99" s="44"/>
      <c r="I99" s="32"/>
      <c r="J99" s="31"/>
      <c r="L99" s="13"/>
      <c r="M99" s="24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20" t="s">
        <v>60</v>
      </c>
      <c r="B100" s="19"/>
      <c r="C100" s="20" t="s">
        <v>208</v>
      </c>
      <c r="D100" s="31" t="s">
        <v>199</v>
      </c>
      <c r="E100" s="20" t="s">
        <v>209</v>
      </c>
      <c r="F100" s="23" t="s">
        <v>13</v>
      </c>
      <c r="G100" s="19"/>
      <c r="H100" s="44"/>
      <c r="I100" s="32"/>
      <c r="J100" s="31"/>
      <c r="L100" s="13"/>
      <c r="M100" s="24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20" t="s">
        <v>60</v>
      </c>
      <c r="B101" s="19"/>
      <c r="C101" s="20" t="s">
        <v>173</v>
      </c>
      <c r="D101" s="31" t="s">
        <v>93</v>
      </c>
      <c r="E101" s="32" t="s">
        <v>141</v>
      </c>
      <c r="F101" s="23" t="s">
        <v>13</v>
      </c>
      <c r="G101" s="19"/>
      <c r="H101" s="44"/>
      <c r="I101" s="32"/>
      <c r="J101" s="31"/>
      <c r="L101" s="13"/>
      <c r="M101" s="24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28.5" customHeight="1">
      <c r="A102" s="20" t="s">
        <v>60</v>
      </c>
      <c r="B102" s="19"/>
      <c r="C102" s="20" t="s">
        <v>210</v>
      </c>
      <c r="D102" s="31"/>
      <c r="E102" s="32"/>
      <c r="F102" s="23" t="s">
        <v>13</v>
      </c>
      <c r="G102" s="19"/>
      <c r="H102" s="20" t="s">
        <v>100</v>
      </c>
      <c r="I102" s="20" t="s">
        <v>101</v>
      </c>
      <c r="J102" s="31" t="s">
        <v>211</v>
      </c>
      <c r="L102" s="13"/>
      <c r="M102" s="24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20" t="s">
        <v>60</v>
      </c>
      <c r="B103" s="19"/>
      <c r="C103" s="20" t="s">
        <v>112</v>
      </c>
      <c r="D103" s="31" t="s">
        <v>80</v>
      </c>
      <c r="E103" s="32" t="s">
        <v>121</v>
      </c>
      <c r="F103" s="23" t="s">
        <v>13</v>
      </c>
      <c r="G103" s="19"/>
      <c r="H103" s="44" t="s">
        <v>95</v>
      </c>
      <c r="I103" s="20" t="s">
        <v>122</v>
      </c>
      <c r="J103" s="35" t="s">
        <v>97</v>
      </c>
      <c r="L103" s="13"/>
      <c r="M103" s="24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20" t="s">
        <v>62</v>
      </c>
      <c r="B104" s="19"/>
      <c r="C104" s="41" t="s">
        <v>89</v>
      </c>
      <c r="D104" s="47" t="s">
        <v>80</v>
      </c>
      <c r="E104" s="48" t="s">
        <v>90</v>
      </c>
      <c r="F104" s="23" t="s">
        <v>13</v>
      </c>
      <c r="G104" s="19"/>
      <c r="H104" s="45"/>
      <c r="I104" s="20"/>
      <c r="J104" s="33"/>
      <c r="L104" s="13"/>
      <c r="M104" s="24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20" t="s">
        <v>62</v>
      </c>
      <c r="B105" s="19"/>
      <c r="C105" s="41" t="s">
        <v>92</v>
      </c>
      <c r="D105" s="47" t="s">
        <v>93</v>
      </c>
      <c r="E105" s="48" t="s">
        <v>94</v>
      </c>
      <c r="F105" s="23" t="s">
        <v>13</v>
      </c>
      <c r="G105" s="19"/>
      <c r="H105" s="44" t="s">
        <v>95</v>
      </c>
      <c r="I105" s="20" t="s">
        <v>96</v>
      </c>
      <c r="J105" s="35" t="s">
        <v>97</v>
      </c>
      <c r="L105" s="13"/>
      <c r="M105" s="24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20" t="s">
        <v>62</v>
      </c>
      <c r="B106" s="19"/>
      <c r="C106" s="20" t="s">
        <v>173</v>
      </c>
      <c r="D106" s="31" t="s">
        <v>93</v>
      </c>
      <c r="E106" s="32" t="s">
        <v>141</v>
      </c>
      <c r="F106" s="23" t="s">
        <v>13</v>
      </c>
      <c r="G106" s="19"/>
      <c r="H106" s="44"/>
      <c r="I106" s="32"/>
      <c r="J106" s="31"/>
      <c r="L106" s="13"/>
      <c r="M106" s="24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20" t="s">
        <v>62</v>
      </c>
      <c r="B107" s="19"/>
      <c r="C107" s="20" t="s">
        <v>156</v>
      </c>
      <c r="D107" s="31" t="s">
        <v>132</v>
      </c>
      <c r="E107" s="32" t="s">
        <v>133</v>
      </c>
      <c r="F107" s="23" t="s">
        <v>13</v>
      </c>
      <c r="G107" s="19"/>
      <c r="H107" s="44"/>
      <c r="I107" s="32"/>
      <c r="J107" s="31"/>
      <c r="L107" s="13"/>
      <c r="M107" s="24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20" t="s">
        <v>62</v>
      </c>
      <c r="B108" s="19"/>
      <c r="C108" s="20" t="s">
        <v>173</v>
      </c>
      <c r="D108" s="31" t="s">
        <v>93</v>
      </c>
      <c r="E108" s="32" t="s">
        <v>141</v>
      </c>
      <c r="F108" s="23" t="s">
        <v>13</v>
      </c>
      <c r="G108" s="19"/>
      <c r="H108" s="44"/>
      <c r="I108" s="32"/>
      <c r="J108" s="31"/>
      <c r="L108" s="13"/>
      <c r="M108" s="24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20" t="s">
        <v>62</v>
      </c>
      <c r="B109" s="19"/>
      <c r="C109" s="20" t="s">
        <v>156</v>
      </c>
      <c r="D109" s="31" t="s">
        <v>132</v>
      </c>
      <c r="E109" s="32" t="s">
        <v>212</v>
      </c>
      <c r="F109" s="23" t="s">
        <v>13</v>
      </c>
      <c r="G109" s="19"/>
      <c r="H109" s="44"/>
      <c r="I109" s="32"/>
      <c r="J109" s="31"/>
      <c r="L109" s="13"/>
      <c r="M109" s="24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20" t="s">
        <v>62</v>
      </c>
      <c r="B110" s="19"/>
      <c r="C110" s="20" t="s">
        <v>213</v>
      </c>
      <c r="D110" s="31" t="s">
        <v>93</v>
      </c>
      <c r="E110" s="32" t="s">
        <v>214</v>
      </c>
      <c r="F110" s="23" t="s">
        <v>13</v>
      </c>
      <c r="G110" s="19"/>
      <c r="H110" s="20" t="s">
        <v>145</v>
      </c>
      <c r="I110" s="32" t="s">
        <v>215</v>
      </c>
      <c r="J110" s="31" t="s">
        <v>216</v>
      </c>
      <c r="L110" s="13"/>
      <c r="M110" s="24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24.75" customHeight="1">
      <c r="A111" s="20" t="s">
        <v>62</v>
      </c>
      <c r="B111" s="19"/>
      <c r="C111" s="20" t="s">
        <v>217</v>
      </c>
      <c r="D111" s="31"/>
      <c r="E111" s="32"/>
      <c r="F111" s="23" t="s">
        <v>13</v>
      </c>
      <c r="G111" s="19"/>
      <c r="H111" s="20" t="s">
        <v>145</v>
      </c>
      <c r="I111" s="32" t="s">
        <v>218</v>
      </c>
      <c r="J111" s="31" t="s">
        <v>219</v>
      </c>
      <c r="L111" s="13"/>
      <c r="M111" s="24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20" t="s">
        <v>62</v>
      </c>
      <c r="B112" s="19"/>
      <c r="C112" s="20" t="s">
        <v>220</v>
      </c>
      <c r="D112" s="31"/>
      <c r="E112" s="32"/>
      <c r="F112" s="23" t="s">
        <v>13</v>
      </c>
      <c r="G112" s="19"/>
      <c r="H112" s="20" t="s">
        <v>152</v>
      </c>
      <c r="I112" s="32" t="s">
        <v>215</v>
      </c>
      <c r="J112" s="31" t="s">
        <v>221</v>
      </c>
      <c r="L112" s="13"/>
      <c r="M112" s="24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20" t="s">
        <v>62</v>
      </c>
      <c r="B113" s="19"/>
      <c r="C113" s="20" t="s">
        <v>222</v>
      </c>
      <c r="D113" s="31"/>
      <c r="E113" s="32"/>
      <c r="F113" s="23" t="s">
        <v>13</v>
      </c>
      <c r="G113" s="19"/>
      <c r="H113" s="20" t="s">
        <v>152</v>
      </c>
      <c r="I113" s="32" t="s">
        <v>218</v>
      </c>
      <c r="J113" s="31" t="s">
        <v>223</v>
      </c>
      <c r="L113" s="13"/>
      <c r="M113" s="24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20" t="s">
        <v>62</v>
      </c>
      <c r="B114" s="19"/>
      <c r="C114" s="20" t="s">
        <v>224</v>
      </c>
      <c r="D114" s="31"/>
      <c r="E114" s="32"/>
      <c r="F114" s="23" t="s">
        <v>13</v>
      </c>
      <c r="G114" s="19"/>
      <c r="H114" s="20" t="s">
        <v>145</v>
      </c>
      <c r="I114" s="32" t="s">
        <v>225</v>
      </c>
      <c r="J114" s="31" t="s">
        <v>216</v>
      </c>
      <c r="L114" s="13"/>
      <c r="M114" s="24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20" t="s">
        <v>62</v>
      </c>
      <c r="B115" s="19"/>
      <c r="C115" s="20" t="s">
        <v>226</v>
      </c>
      <c r="D115" s="31"/>
      <c r="E115" s="32"/>
      <c r="F115" s="23" t="s">
        <v>13</v>
      </c>
      <c r="G115" s="19"/>
      <c r="H115" s="20" t="s">
        <v>145</v>
      </c>
      <c r="I115" s="32" t="s">
        <v>227</v>
      </c>
      <c r="J115" s="31" t="s">
        <v>228</v>
      </c>
      <c r="L115" s="13"/>
      <c r="M115" s="24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20" t="s">
        <v>62</v>
      </c>
      <c r="B116" s="19"/>
      <c r="C116" s="20" t="s">
        <v>229</v>
      </c>
      <c r="D116" s="31"/>
      <c r="E116" s="32"/>
      <c r="F116" s="23" t="s">
        <v>13</v>
      </c>
      <c r="G116" s="19"/>
      <c r="H116" s="20" t="s">
        <v>152</v>
      </c>
      <c r="I116" s="32" t="s">
        <v>225</v>
      </c>
      <c r="J116" s="31" t="s">
        <v>221</v>
      </c>
      <c r="L116" s="13"/>
      <c r="M116" s="24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20" t="s">
        <v>62</v>
      </c>
      <c r="B117" s="19"/>
      <c r="C117" s="20" t="s">
        <v>230</v>
      </c>
      <c r="D117" s="31"/>
      <c r="E117" s="32"/>
      <c r="F117" s="23" t="s">
        <v>13</v>
      </c>
      <c r="G117" s="19"/>
      <c r="H117" s="20" t="s">
        <v>152</v>
      </c>
      <c r="I117" s="32" t="s">
        <v>227</v>
      </c>
      <c r="J117" s="31" t="s">
        <v>223</v>
      </c>
      <c r="L117" s="13"/>
      <c r="M117" s="24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20" t="s">
        <v>62</v>
      </c>
      <c r="B118" s="19"/>
      <c r="C118" s="20" t="s">
        <v>231</v>
      </c>
      <c r="D118" s="31"/>
      <c r="E118" s="32"/>
      <c r="F118" s="23" t="s">
        <v>13</v>
      </c>
      <c r="G118" s="19"/>
      <c r="H118" s="20" t="s">
        <v>145</v>
      </c>
      <c r="I118" s="32" t="s">
        <v>232</v>
      </c>
      <c r="J118" s="31" t="s">
        <v>216</v>
      </c>
      <c r="L118" s="13"/>
      <c r="M118" s="24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20" t="s">
        <v>62</v>
      </c>
      <c r="B119" s="19"/>
      <c r="C119" s="20" t="s">
        <v>233</v>
      </c>
      <c r="D119" s="31"/>
      <c r="E119" s="32"/>
      <c r="F119" s="23" t="s">
        <v>13</v>
      </c>
      <c r="G119" s="19"/>
      <c r="H119" s="20" t="s">
        <v>145</v>
      </c>
      <c r="I119" s="32" t="s">
        <v>234</v>
      </c>
      <c r="J119" s="31" t="s">
        <v>235</v>
      </c>
      <c r="L119" s="13"/>
      <c r="M119" s="24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20" t="s">
        <v>62</v>
      </c>
      <c r="B120" s="19"/>
      <c r="C120" s="20" t="s">
        <v>236</v>
      </c>
      <c r="D120" s="31"/>
      <c r="E120" s="32"/>
      <c r="F120" s="23" t="s">
        <v>13</v>
      </c>
      <c r="G120" s="19"/>
      <c r="H120" s="20" t="s">
        <v>152</v>
      </c>
      <c r="I120" s="32" t="s">
        <v>232</v>
      </c>
      <c r="J120" s="31" t="s">
        <v>221</v>
      </c>
      <c r="L120" s="13"/>
      <c r="M120" s="24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20" t="s">
        <v>62</v>
      </c>
      <c r="B121" s="19"/>
      <c r="C121" s="20" t="s">
        <v>237</v>
      </c>
      <c r="D121" s="31"/>
      <c r="E121" s="32"/>
      <c r="F121" s="23" t="s">
        <v>13</v>
      </c>
      <c r="G121" s="19"/>
      <c r="H121" s="20" t="s">
        <v>152</v>
      </c>
      <c r="I121" s="32" t="s">
        <v>234</v>
      </c>
      <c r="J121" s="31" t="s">
        <v>223</v>
      </c>
      <c r="L121" s="13"/>
      <c r="M121" s="24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20" t="s">
        <v>62</v>
      </c>
      <c r="B122" s="19"/>
      <c r="C122" s="20" t="s">
        <v>238</v>
      </c>
      <c r="D122" s="31"/>
      <c r="E122" s="32"/>
      <c r="F122" s="23" t="s">
        <v>13</v>
      </c>
      <c r="G122" s="19"/>
      <c r="H122" s="20" t="s">
        <v>152</v>
      </c>
      <c r="I122" s="32" t="s">
        <v>239</v>
      </c>
      <c r="J122" s="31" t="s">
        <v>240</v>
      </c>
      <c r="L122" s="13"/>
      <c r="M122" s="24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20" t="s">
        <v>62</v>
      </c>
      <c r="B123" s="19"/>
      <c r="C123" s="20" t="s">
        <v>241</v>
      </c>
      <c r="D123" s="31"/>
      <c r="E123" s="32"/>
      <c r="F123" s="23" t="s">
        <v>13</v>
      </c>
      <c r="G123" s="19"/>
      <c r="H123" s="20" t="s">
        <v>152</v>
      </c>
      <c r="I123" s="32" t="s">
        <v>242</v>
      </c>
      <c r="J123" s="31" t="s">
        <v>243</v>
      </c>
      <c r="L123" s="13"/>
      <c r="M123" s="24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20" t="s">
        <v>62</v>
      </c>
      <c r="B124" s="19"/>
      <c r="C124" s="20" t="s">
        <v>244</v>
      </c>
      <c r="D124" s="31"/>
      <c r="E124" s="32"/>
      <c r="F124" s="23" t="s">
        <v>13</v>
      </c>
      <c r="G124" s="19"/>
      <c r="H124" s="20" t="s">
        <v>152</v>
      </c>
      <c r="I124" s="32" t="s">
        <v>245</v>
      </c>
      <c r="J124" s="31" t="s">
        <v>246</v>
      </c>
      <c r="L124" s="13"/>
      <c r="M124" s="24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20" t="s">
        <v>62</v>
      </c>
      <c r="B125" s="19"/>
      <c r="C125" s="20" t="s">
        <v>247</v>
      </c>
      <c r="D125" s="31"/>
      <c r="E125" s="32"/>
      <c r="F125" s="23" t="s">
        <v>13</v>
      </c>
      <c r="G125" s="19"/>
      <c r="H125" s="20" t="s">
        <v>145</v>
      </c>
      <c r="I125" s="32" t="s">
        <v>248</v>
      </c>
      <c r="J125" s="31" t="s">
        <v>216</v>
      </c>
      <c r="L125" s="13"/>
      <c r="M125" s="24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20" t="s">
        <v>62</v>
      </c>
      <c r="B126" s="19"/>
      <c r="C126" s="20" t="s">
        <v>249</v>
      </c>
      <c r="D126" s="31"/>
      <c r="E126" s="32"/>
      <c r="F126" s="23" t="s">
        <v>13</v>
      </c>
      <c r="G126" s="19"/>
      <c r="H126" s="20" t="s">
        <v>152</v>
      </c>
      <c r="I126" s="32" t="s">
        <v>248</v>
      </c>
      <c r="J126" s="31" t="s">
        <v>216</v>
      </c>
      <c r="L126" s="13"/>
      <c r="M126" s="24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20" t="s">
        <v>62</v>
      </c>
      <c r="B127" s="19"/>
      <c r="C127" s="20" t="s">
        <v>250</v>
      </c>
      <c r="D127" s="31"/>
      <c r="E127" s="32"/>
      <c r="F127" s="23" t="s">
        <v>13</v>
      </c>
      <c r="G127" s="19"/>
      <c r="H127" s="20" t="s">
        <v>145</v>
      </c>
      <c r="I127" s="32" t="s">
        <v>251</v>
      </c>
      <c r="J127" s="31" t="s">
        <v>252</v>
      </c>
      <c r="L127" s="13"/>
      <c r="M127" s="24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20" t="s">
        <v>62</v>
      </c>
      <c r="B128" s="19"/>
      <c r="C128" s="20" t="s">
        <v>253</v>
      </c>
      <c r="D128" s="31"/>
      <c r="E128" s="32"/>
      <c r="F128" s="23" t="s">
        <v>13</v>
      </c>
      <c r="G128" s="19"/>
      <c r="H128" s="20" t="s">
        <v>145</v>
      </c>
      <c r="I128" s="32" t="s">
        <v>254</v>
      </c>
      <c r="J128" s="31" t="s">
        <v>255</v>
      </c>
      <c r="L128" s="13"/>
      <c r="M128" s="24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20" t="s">
        <v>62</v>
      </c>
      <c r="B129" s="19"/>
      <c r="C129" s="20" t="s">
        <v>256</v>
      </c>
      <c r="D129" s="31"/>
      <c r="E129" s="32"/>
      <c r="F129" s="23" t="s">
        <v>13</v>
      </c>
      <c r="G129" s="19"/>
      <c r="H129" s="20" t="s">
        <v>145</v>
      </c>
      <c r="I129" s="32" t="s">
        <v>257</v>
      </c>
      <c r="J129" s="31" t="s">
        <v>258</v>
      </c>
      <c r="L129" s="13"/>
      <c r="M129" s="24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20" t="s">
        <v>62</v>
      </c>
      <c r="B130" s="19"/>
      <c r="C130" s="20" t="s">
        <v>259</v>
      </c>
      <c r="D130" s="31"/>
      <c r="E130" s="32"/>
      <c r="F130" s="23" t="s">
        <v>13</v>
      </c>
      <c r="G130" s="19"/>
      <c r="H130" s="20" t="s">
        <v>145</v>
      </c>
      <c r="I130" s="32" t="s">
        <v>260</v>
      </c>
      <c r="J130" s="31" t="s">
        <v>261</v>
      </c>
      <c r="L130" s="13"/>
      <c r="M130" s="24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20" t="s">
        <v>62</v>
      </c>
      <c r="B131" s="19"/>
      <c r="C131" s="20" t="s">
        <v>262</v>
      </c>
      <c r="D131" s="31"/>
      <c r="E131" s="32"/>
      <c r="F131" s="23" t="s">
        <v>13</v>
      </c>
      <c r="G131" s="19"/>
      <c r="H131" s="20" t="s">
        <v>145</v>
      </c>
      <c r="I131" s="32" t="s">
        <v>263</v>
      </c>
      <c r="J131" s="31" t="s">
        <v>216</v>
      </c>
      <c r="L131" s="13"/>
      <c r="M131" s="24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20" t="s">
        <v>62</v>
      </c>
      <c r="B132" s="19"/>
      <c r="C132" s="20" t="s">
        <v>264</v>
      </c>
      <c r="D132" s="31"/>
      <c r="E132" s="32"/>
      <c r="F132" s="23" t="s">
        <v>13</v>
      </c>
      <c r="G132" s="19"/>
      <c r="H132" s="20" t="s">
        <v>145</v>
      </c>
      <c r="I132" s="32" t="s">
        <v>265</v>
      </c>
      <c r="J132" s="31" t="s">
        <v>266</v>
      </c>
      <c r="L132" s="13"/>
      <c r="M132" s="24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20" t="s">
        <v>62</v>
      </c>
      <c r="B133" s="19"/>
      <c r="C133" s="20" t="s">
        <v>267</v>
      </c>
      <c r="D133" s="31"/>
      <c r="E133" s="32"/>
      <c r="F133" s="23" t="s">
        <v>13</v>
      </c>
      <c r="G133" s="19"/>
      <c r="H133" s="20" t="s">
        <v>145</v>
      </c>
      <c r="I133" s="32" t="s">
        <v>268</v>
      </c>
      <c r="J133" s="31" t="s">
        <v>187</v>
      </c>
      <c r="L133" s="13"/>
      <c r="M133" s="24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20" t="s">
        <v>62</v>
      </c>
      <c r="B134" s="19"/>
      <c r="C134" s="20" t="s">
        <v>269</v>
      </c>
      <c r="D134" s="31"/>
      <c r="E134" s="32"/>
      <c r="F134" s="23" t="s">
        <v>13</v>
      </c>
      <c r="G134" s="19"/>
      <c r="H134" s="20" t="s">
        <v>145</v>
      </c>
      <c r="I134" s="32" t="s">
        <v>270</v>
      </c>
      <c r="J134" s="31" t="s">
        <v>271</v>
      </c>
      <c r="L134" s="13"/>
      <c r="M134" s="24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20" t="s">
        <v>62</v>
      </c>
      <c r="B135" s="19"/>
      <c r="C135" s="20" t="s">
        <v>272</v>
      </c>
      <c r="D135" s="31"/>
      <c r="E135" s="32"/>
      <c r="F135" s="23" t="s">
        <v>13</v>
      </c>
      <c r="G135" s="19"/>
      <c r="H135" s="20" t="s">
        <v>145</v>
      </c>
      <c r="I135" s="32" t="s">
        <v>273</v>
      </c>
      <c r="J135" s="31" t="s">
        <v>274</v>
      </c>
      <c r="L135" s="13"/>
      <c r="M135" s="24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20" t="s">
        <v>62</v>
      </c>
      <c r="B136" s="19"/>
      <c r="C136" s="20" t="s">
        <v>275</v>
      </c>
      <c r="D136" s="31"/>
      <c r="E136" s="32"/>
      <c r="F136" s="23" t="s">
        <v>13</v>
      </c>
      <c r="G136" s="19"/>
      <c r="H136" s="20" t="s">
        <v>145</v>
      </c>
      <c r="I136" s="32" t="s">
        <v>276</v>
      </c>
      <c r="J136" s="31" t="s">
        <v>252</v>
      </c>
      <c r="L136" s="13"/>
      <c r="M136" s="24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20" t="s">
        <v>62</v>
      </c>
      <c r="B137" s="19"/>
      <c r="C137" s="20" t="s">
        <v>277</v>
      </c>
      <c r="D137" s="31"/>
      <c r="E137" s="32"/>
      <c r="F137" s="23" t="s">
        <v>13</v>
      </c>
      <c r="G137" s="19"/>
      <c r="H137" s="20" t="s">
        <v>145</v>
      </c>
      <c r="I137" s="32" t="s">
        <v>278</v>
      </c>
      <c r="J137" s="31" t="s">
        <v>279</v>
      </c>
      <c r="L137" s="13"/>
      <c r="M137" s="24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20" t="s">
        <v>62</v>
      </c>
      <c r="B138" s="19"/>
      <c r="C138" s="20" t="s">
        <v>280</v>
      </c>
      <c r="D138" s="31"/>
      <c r="E138" s="32"/>
      <c r="F138" s="23" t="s">
        <v>13</v>
      </c>
      <c r="G138" s="19"/>
      <c r="H138" s="20" t="s">
        <v>145</v>
      </c>
      <c r="I138" s="32" t="s">
        <v>281</v>
      </c>
      <c r="J138" s="31" t="s">
        <v>279</v>
      </c>
      <c r="L138" s="13"/>
      <c r="M138" s="24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20" t="s">
        <v>62</v>
      </c>
      <c r="B139" s="19"/>
      <c r="C139" s="20" t="s">
        <v>282</v>
      </c>
      <c r="D139" s="31"/>
      <c r="E139" s="32"/>
      <c r="F139" s="23" t="s">
        <v>13</v>
      </c>
      <c r="G139" s="19"/>
      <c r="H139" s="20" t="s">
        <v>145</v>
      </c>
      <c r="I139" s="32" t="s">
        <v>283</v>
      </c>
      <c r="J139" s="31" t="s">
        <v>279</v>
      </c>
      <c r="L139" s="13"/>
      <c r="M139" s="24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20" t="s">
        <v>62</v>
      </c>
      <c r="B140" s="19"/>
      <c r="C140" s="20" t="s">
        <v>284</v>
      </c>
      <c r="D140" s="31"/>
      <c r="E140" s="32"/>
      <c r="F140" s="23" t="s">
        <v>13</v>
      </c>
      <c r="G140" s="19"/>
      <c r="H140" s="20" t="s">
        <v>145</v>
      </c>
      <c r="I140" s="32" t="s">
        <v>285</v>
      </c>
      <c r="J140" s="31" t="s">
        <v>279</v>
      </c>
      <c r="L140" s="13"/>
      <c r="M140" s="24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20" t="s">
        <v>62</v>
      </c>
      <c r="B141" s="19"/>
      <c r="C141" s="20" t="s">
        <v>286</v>
      </c>
      <c r="D141" s="31"/>
      <c r="E141" s="32"/>
      <c r="F141" s="23" t="s">
        <v>13</v>
      </c>
      <c r="G141" s="19"/>
      <c r="H141" s="20" t="s">
        <v>145</v>
      </c>
      <c r="I141" s="32" t="s">
        <v>287</v>
      </c>
      <c r="J141" s="31" t="s">
        <v>279</v>
      </c>
      <c r="L141" s="13"/>
      <c r="M141" s="24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20" t="s">
        <v>62</v>
      </c>
      <c r="B142" s="19"/>
      <c r="C142" s="20" t="s">
        <v>288</v>
      </c>
      <c r="D142" s="31"/>
      <c r="E142" s="32"/>
      <c r="F142" s="23" t="s">
        <v>13</v>
      </c>
      <c r="G142" s="19"/>
      <c r="H142" s="20" t="s">
        <v>145</v>
      </c>
      <c r="I142" s="32" t="s">
        <v>289</v>
      </c>
      <c r="J142" s="31" t="s">
        <v>279</v>
      </c>
      <c r="L142" s="13"/>
      <c r="M142" s="24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20" t="s">
        <v>62</v>
      </c>
      <c r="B143" s="19"/>
      <c r="C143" s="20" t="s">
        <v>290</v>
      </c>
      <c r="D143" s="31"/>
      <c r="E143" s="32"/>
      <c r="F143" s="23" t="s">
        <v>13</v>
      </c>
      <c r="G143" s="19"/>
      <c r="H143" s="20" t="s">
        <v>145</v>
      </c>
      <c r="I143" s="32" t="s">
        <v>291</v>
      </c>
      <c r="J143" s="31" t="s">
        <v>274</v>
      </c>
      <c r="L143" s="13"/>
      <c r="M143" s="24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20" t="s">
        <v>62</v>
      </c>
      <c r="B144" s="19"/>
      <c r="C144" s="20" t="s">
        <v>292</v>
      </c>
      <c r="D144" s="31"/>
      <c r="E144" s="32"/>
      <c r="F144" s="23" t="s">
        <v>13</v>
      </c>
      <c r="G144" s="19"/>
      <c r="H144" s="20" t="s">
        <v>145</v>
      </c>
      <c r="I144" s="32" t="s">
        <v>293</v>
      </c>
      <c r="J144" s="31" t="s">
        <v>274</v>
      </c>
      <c r="L144" s="13"/>
      <c r="M144" s="24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20" t="s">
        <v>62</v>
      </c>
      <c r="B145" s="19"/>
      <c r="C145" s="20" t="s">
        <v>294</v>
      </c>
      <c r="D145" s="31"/>
      <c r="E145" s="32"/>
      <c r="F145" s="23" t="s">
        <v>13</v>
      </c>
      <c r="G145" s="19"/>
      <c r="H145" s="20" t="s">
        <v>145</v>
      </c>
      <c r="I145" s="32" t="s">
        <v>295</v>
      </c>
      <c r="J145" s="31" t="s">
        <v>296</v>
      </c>
      <c r="L145" s="13"/>
      <c r="M145" s="24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20" t="s">
        <v>62</v>
      </c>
      <c r="B146" s="19"/>
      <c r="C146" s="20" t="s">
        <v>297</v>
      </c>
      <c r="D146" s="31"/>
      <c r="E146" s="32"/>
      <c r="F146" s="23" t="s">
        <v>13</v>
      </c>
      <c r="G146" s="19"/>
      <c r="H146" s="20" t="s">
        <v>145</v>
      </c>
      <c r="I146" s="32" t="s">
        <v>298</v>
      </c>
      <c r="J146" s="31" t="s">
        <v>299</v>
      </c>
      <c r="L146" s="13"/>
      <c r="M146" s="24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20" t="s">
        <v>62</v>
      </c>
      <c r="B147" s="19"/>
      <c r="C147" s="20" t="s">
        <v>300</v>
      </c>
      <c r="D147" s="31"/>
      <c r="E147" s="32"/>
      <c r="F147" s="23" t="s">
        <v>13</v>
      </c>
      <c r="G147" s="19"/>
      <c r="H147" s="20" t="s">
        <v>145</v>
      </c>
      <c r="I147" s="32" t="s">
        <v>301</v>
      </c>
      <c r="J147" s="31" t="s">
        <v>302</v>
      </c>
      <c r="L147" s="13"/>
      <c r="M147" s="24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20" t="s">
        <v>62</v>
      </c>
      <c r="B148" s="19"/>
      <c r="C148" s="20" t="s">
        <v>303</v>
      </c>
      <c r="D148" s="31"/>
      <c r="E148" s="32"/>
      <c r="F148" s="23" t="s">
        <v>13</v>
      </c>
      <c r="G148" s="19"/>
      <c r="H148" s="44" t="s">
        <v>145</v>
      </c>
      <c r="I148" s="32" t="s">
        <v>304</v>
      </c>
      <c r="J148" s="31" t="s">
        <v>187</v>
      </c>
      <c r="L148" s="13"/>
      <c r="M148" s="24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20" t="s">
        <v>62</v>
      </c>
      <c r="B149" s="19"/>
      <c r="C149" s="20" t="s">
        <v>305</v>
      </c>
      <c r="D149" s="31"/>
      <c r="E149" s="32"/>
      <c r="F149" s="23" t="s">
        <v>13</v>
      </c>
      <c r="G149" s="19"/>
      <c r="H149" s="44" t="s">
        <v>145</v>
      </c>
      <c r="I149" s="32" t="s">
        <v>306</v>
      </c>
      <c r="J149" s="31" t="s">
        <v>187</v>
      </c>
      <c r="L149" s="13"/>
      <c r="M149" s="24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20" t="s">
        <v>62</v>
      </c>
      <c r="B150" s="19"/>
      <c r="C150" s="20" t="s">
        <v>307</v>
      </c>
      <c r="D150" s="31"/>
      <c r="E150" s="32"/>
      <c r="F150" s="23" t="s">
        <v>13</v>
      </c>
      <c r="G150" s="19"/>
      <c r="H150" s="44" t="s">
        <v>145</v>
      </c>
      <c r="I150" s="32" t="s">
        <v>308</v>
      </c>
      <c r="J150" s="31" t="s">
        <v>187</v>
      </c>
      <c r="L150" s="13"/>
      <c r="M150" s="24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20" t="s">
        <v>62</v>
      </c>
      <c r="B151" s="19"/>
      <c r="C151" s="20" t="s">
        <v>309</v>
      </c>
      <c r="D151" s="31"/>
      <c r="E151" s="32"/>
      <c r="F151" s="23" t="s">
        <v>13</v>
      </c>
      <c r="G151" s="19"/>
      <c r="H151" s="20" t="s">
        <v>152</v>
      </c>
      <c r="I151" s="32" t="s">
        <v>304</v>
      </c>
      <c r="J151" s="31" t="s">
        <v>223</v>
      </c>
      <c r="L151" s="13"/>
      <c r="M151" s="24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20" t="s">
        <v>62</v>
      </c>
      <c r="B152" s="19"/>
      <c r="C152" s="20" t="s">
        <v>310</v>
      </c>
      <c r="D152" s="31"/>
      <c r="E152" s="32"/>
      <c r="F152" s="23" t="s">
        <v>13</v>
      </c>
      <c r="G152" s="19"/>
      <c r="H152" s="20" t="s">
        <v>152</v>
      </c>
      <c r="I152" s="32" t="s">
        <v>306</v>
      </c>
      <c r="J152" s="31" t="s">
        <v>223</v>
      </c>
      <c r="L152" s="13"/>
      <c r="M152" s="24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20" t="s">
        <v>62</v>
      </c>
      <c r="B153" s="19"/>
      <c r="C153" s="20" t="s">
        <v>311</v>
      </c>
      <c r="D153" s="31"/>
      <c r="E153" s="32"/>
      <c r="F153" s="23" t="s">
        <v>13</v>
      </c>
      <c r="G153" s="19"/>
      <c r="H153" s="20" t="s">
        <v>152</v>
      </c>
      <c r="I153" s="32" t="s">
        <v>308</v>
      </c>
      <c r="J153" s="31" t="s">
        <v>223</v>
      </c>
      <c r="L153" s="13"/>
      <c r="M153" s="24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20" t="s">
        <v>62</v>
      </c>
      <c r="B154" s="19"/>
      <c r="C154" s="20" t="s">
        <v>312</v>
      </c>
      <c r="D154" s="31"/>
      <c r="E154" s="32"/>
      <c r="F154" s="23" t="s">
        <v>13</v>
      </c>
      <c r="G154" s="19"/>
      <c r="H154" s="44" t="s">
        <v>145</v>
      </c>
      <c r="I154" s="32" t="s">
        <v>313</v>
      </c>
      <c r="J154" s="31" t="s">
        <v>314</v>
      </c>
      <c r="L154" s="13"/>
      <c r="M154" s="24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20" t="s">
        <v>62</v>
      </c>
      <c r="B155" s="19"/>
      <c r="C155" s="20" t="s">
        <v>315</v>
      </c>
      <c r="D155" s="31"/>
      <c r="E155" s="32"/>
      <c r="F155" s="23" t="s">
        <v>13</v>
      </c>
      <c r="G155" s="19"/>
      <c r="H155" s="20" t="s">
        <v>152</v>
      </c>
      <c r="I155" s="32" t="s">
        <v>313</v>
      </c>
      <c r="J155" s="31" t="s">
        <v>243</v>
      </c>
      <c r="L155" s="13"/>
      <c r="M155" s="24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20" t="s">
        <v>62</v>
      </c>
      <c r="B156" s="19"/>
      <c r="C156" s="20" t="s">
        <v>316</v>
      </c>
      <c r="D156" s="31"/>
      <c r="E156" s="32"/>
      <c r="F156" s="23" t="s">
        <v>13</v>
      </c>
      <c r="G156" s="19"/>
      <c r="H156" s="44" t="s">
        <v>145</v>
      </c>
      <c r="I156" s="32" t="s">
        <v>317</v>
      </c>
      <c r="J156" s="31" t="s">
        <v>266</v>
      </c>
      <c r="L156" s="13"/>
      <c r="M156" s="24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20" t="s">
        <v>62</v>
      </c>
      <c r="B157" s="19"/>
      <c r="C157" s="20" t="s">
        <v>318</v>
      </c>
      <c r="D157" s="31"/>
      <c r="E157" s="32"/>
      <c r="F157" s="23" t="s">
        <v>13</v>
      </c>
      <c r="G157" s="19"/>
      <c r="H157" s="20" t="s">
        <v>152</v>
      </c>
      <c r="I157" s="32" t="s">
        <v>317</v>
      </c>
      <c r="J157" s="31" t="s">
        <v>246</v>
      </c>
      <c r="L157" s="13"/>
      <c r="M157" s="24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20" t="s">
        <v>62</v>
      </c>
      <c r="B158" s="19"/>
      <c r="C158" s="20" t="s">
        <v>319</v>
      </c>
      <c r="D158" s="31"/>
      <c r="E158" s="32"/>
      <c r="F158" s="23" t="s">
        <v>13</v>
      </c>
      <c r="G158" s="19"/>
      <c r="H158" s="44" t="s">
        <v>145</v>
      </c>
      <c r="I158" s="32" t="s">
        <v>320</v>
      </c>
      <c r="J158" s="31" t="s">
        <v>314</v>
      </c>
      <c r="L158" s="13"/>
      <c r="M158" s="24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20" t="s">
        <v>62</v>
      </c>
      <c r="B159" s="19"/>
      <c r="C159" s="20" t="s">
        <v>321</v>
      </c>
      <c r="D159" s="31"/>
      <c r="E159" s="32"/>
      <c r="F159" s="23" t="s">
        <v>13</v>
      </c>
      <c r="G159" s="19"/>
      <c r="H159" s="20" t="s">
        <v>152</v>
      </c>
      <c r="I159" s="32" t="s">
        <v>320</v>
      </c>
      <c r="J159" s="31" t="s">
        <v>243</v>
      </c>
      <c r="L159" s="13"/>
      <c r="M159" s="24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20" t="s">
        <v>62</v>
      </c>
      <c r="B160" s="19"/>
      <c r="C160" s="20" t="s">
        <v>322</v>
      </c>
      <c r="D160" s="31"/>
      <c r="E160" s="32"/>
      <c r="F160" s="23" t="s">
        <v>13</v>
      </c>
      <c r="G160" s="19"/>
      <c r="H160" s="44" t="s">
        <v>145</v>
      </c>
      <c r="I160" s="32" t="s">
        <v>323</v>
      </c>
      <c r="J160" s="31" t="s">
        <v>266</v>
      </c>
      <c r="L160" s="13"/>
      <c r="M160" s="24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20" t="s">
        <v>62</v>
      </c>
      <c r="B161" s="19"/>
      <c r="C161" s="20" t="s">
        <v>324</v>
      </c>
      <c r="D161" s="31"/>
      <c r="E161" s="32"/>
      <c r="F161" s="23" t="s">
        <v>13</v>
      </c>
      <c r="G161" s="19"/>
      <c r="H161" s="20" t="s">
        <v>152</v>
      </c>
      <c r="I161" s="32" t="s">
        <v>323</v>
      </c>
      <c r="J161" s="31" t="s">
        <v>246</v>
      </c>
      <c r="L161" s="13"/>
      <c r="M161" s="24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20" t="s">
        <v>62</v>
      </c>
      <c r="B162" s="19"/>
      <c r="C162" s="20" t="s">
        <v>325</v>
      </c>
      <c r="D162" s="31"/>
      <c r="E162" s="32"/>
      <c r="F162" s="23" t="s">
        <v>13</v>
      </c>
      <c r="G162" s="19"/>
      <c r="H162" s="44" t="s">
        <v>326</v>
      </c>
      <c r="I162" s="32" t="s">
        <v>317</v>
      </c>
      <c r="J162" s="35" t="s">
        <v>97</v>
      </c>
      <c r="L162" s="13"/>
      <c r="M162" s="24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20" t="s">
        <v>62</v>
      </c>
      <c r="B163" s="19"/>
      <c r="C163" s="20" t="s">
        <v>327</v>
      </c>
      <c r="D163" s="31"/>
      <c r="E163" s="32"/>
      <c r="F163" s="23" t="s">
        <v>13</v>
      </c>
      <c r="G163" s="19"/>
      <c r="H163" s="44" t="s">
        <v>326</v>
      </c>
      <c r="I163" s="32" t="s">
        <v>323</v>
      </c>
      <c r="J163" s="35" t="s">
        <v>97</v>
      </c>
      <c r="L163" s="13"/>
      <c r="M163" s="24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20" t="s">
        <v>62</v>
      </c>
      <c r="B164" s="19"/>
      <c r="C164" s="20" t="s">
        <v>328</v>
      </c>
      <c r="D164" s="31"/>
      <c r="E164" s="32"/>
      <c r="F164" s="23" t="s">
        <v>13</v>
      </c>
      <c r="G164" s="19"/>
      <c r="H164" s="44" t="s">
        <v>124</v>
      </c>
      <c r="I164" s="32" t="s">
        <v>329</v>
      </c>
      <c r="J164" s="35" t="s">
        <v>97</v>
      </c>
      <c r="L164" s="13"/>
      <c r="M164" s="24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20" t="s">
        <v>62</v>
      </c>
      <c r="B165" s="19"/>
      <c r="C165" s="20" t="s">
        <v>330</v>
      </c>
      <c r="D165" s="31"/>
      <c r="E165" s="32"/>
      <c r="F165" s="23" t="s">
        <v>13</v>
      </c>
      <c r="G165" s="19"/>
      <c r="H165" s="44" t="s">
        <v>124</v>
      </c>
      <c r="I165" s="32" t="s">
        <v>331</v>
      </c>
      <c r="J165" s="35" t="s">
        <v>97</v>
      </c>
      <c r="L165" s="13"/>
      <c r="M165" s="24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20" t="s">
        <v>62</v>
      </c>
      <c r="B166" s="19"/>
      <c r="C166" s="20" t="s">
        <v>332</v>
      </c>
      <c r="D166" s="31"/>
      <c r="E166" s="32"/>
      <c r="F166" s="23" t="s">
        <v>13</v>
      </c>
      <c r="G166" s="19"/>
      <c r="H166" s="44" t="s">
        <v>124</v>
      </c>
      <c r="I166" s="32" t="s">
        <v>333</v>
      </c>
      <c r="J166" s="35" t="s">
        <v>97</v>
      </c>
      <c r="L166" s="13"/>
      <c r="M166" s="24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20" t="s">
        <v>64</v>
      </c>
      <c r="B167" s="19"/>
      <c r="C167" s="20" t="s">
        <v>8</v>
      </c>
      <c r="D167" s="31"/>
      <c r="E167" s="32"/>
      <c r="F167" s="23" t="s">
        <v>13</v>
      </c>
      <c r="G167" s="19"/>
      <c r="H167" s="44"/>
      <c r="I167" s="32"/>
      <c r="J167" s="31"/>
      <c r="L167" s="13"/>
      <c r="M167" s="24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20" t="s">
        <v>64</v>
      </c>
      <c r="B168" s="19"/>
      <c r="C168" s="20" t="s">
        <v>172</v>
      </c>
      <c r="D168" s="31" t="s">
        <v>93</v>
      </c>
      <c r="E168" s="32" t="s">
        <v>141</v>
      </c>
      <c r="F168" s="23" t="s">
        <v>13</v>
      </c>
      <c r="G168" s="19"/>
      <c r="H168" s="44"/>
      <c r="I168" s="32"/>
      <c r="J168" s="31"/>
      <c r="L168" s="13"/>
      <c r="M168" s="24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20" t="s">
        <v>64</v>
      </c>
      <c r="B169" s="19"/>
      <c r="C169" s="20" t="s">
        <v>334</v>
      </c>
      <c r="D169" s="31" t="s">
        <v>132</v>
      </c>
      <c r="E169" s="32" t="s">
        <v>133</v>
      </c>
      <c r="F169" s="23" t="s">
        <v>13</v>
      </c>
      <c r="G169" s="19"/>
      <c r="H169" s="44"/>
      <c r="I169" s="32"/>
      <c r="J169" s="31"/>
      <c r="L169" s="13"/>
      <c r="M169" s="24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20" t="s">
        <v>64</v>
      </c>
      <c r="B170" s="19"/>
      <c r="C170" s="20" t="s">
        <v>172</v>
      </c>
      <c r="D170" s="31" t="s">
        <v>93</v>
      </c>
      <c r="E170" s="32" t="s">
        <v>141</v>
      </c>
      <c r="F170" s="23" t="s">
        <v>13</v>
      </c>
      <c r="G170" s="19"/>
      <c r="H170" s="44"/>
      <c r="I170" s="32"/>
      <c r="J170" s="31"/>
      <c r="L170" s="13"/>
      <c r="M170" s="24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20" t="s">
        <v>64</v>
      </c>
      <c r="B171" s="19"/>
      <c r="C171" s="20" t="s">
        <v>335</v>
      </c>
      <c r="D171" s="31" t="s">
        <v>132</v>
      </c>
      <c r="E171" s="32" t="s">
        <v>212</v>
      </c>
      <c r="F171" s="23" t="s">
        <v>13</v>
      </c>
      <c r="G171" s="19"/>
      <c r="H171" s="44"/>
      <c r="I171" s="32"/>
      <c r="J171" s="31"/>
      <c r="L171" s="13"/>
      <c r="M171" s="24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20" t="s">
        <v>64</v>
      </c>
      <c r="B172" s="19"/>
      <c r="C172" s="20" t="s">
        <v>336</v>
      </c>
      <c r="D172" s="31" t="s">
        <v>93</v>
      </c>
      <c r="E172" s="32" t="s">
        <v>214</v>
      </c>
      <c r="F172" s="23" t="s">
        <v>13</v>
      </c>
      <c r="G172" s="19"/>
      <c r="H172" s="44"/>
      <c r="I172" s="32"/>
      <c r="J172" s="31"/>
      <c r="L172" s="13"/>
      <c r="M172" s="24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20" t="s">
        <v>64</v>
      </c>
      <c r="B173" s="19"/>
      <c r="C173" s="20" t="s">
        <v>337</v>
      </c>
      <c r="D173" s="31"/>
      <c r="E173" s="32"/>
      <c r="F173" s="23" t="s">
        <v>13</v>
      </c>
      <c r="G173" s="19"/>
      <c r="H173" s="44" t="s">
        <v>107</v>
      </c>
      <c r="I173" s="32" t="s">
        <v>338</v>
      </c>
      <c r="J173" s="35" t="s">
        <v>97</v>
      </c>
      <c r="L173" s="13"/>
      <c r="M173" s="24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20" t="s">
        <v>66</v>
      </c>
      <c r="B174" s="19"/>
      <c r="C174" s="20" t="s">
        <v>339</v>
      </c>
      <c r="D174" s="31"/>
      <c r="E174" s="32"/>
      <c r="F174" s="23" t="s">
        <v>13</v>
      </c>
      <c r="G174" s="19"/>
      <c r="H174" s="44" t="s">
        <v>100</v>
      </c>
      <c r="I174" s="32" t="s">
        <v>101</v>
      </c>
      <c r="J174" s="31" t="s">
        <v>340</v>
      </c>
      <c r="L174" s="13"/>
      <c r="M174" s="24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</sheetData>
  <autoFilter ref="$A$1:$AD$174"/>
  <conditionalFormatting sqref="K1:K174 L1:M1">
    <cfRule type="cellIs" dxfId="0" priority="1" operator="equal">
      <formula>"PASS"</formula>
    </cfRule>
  </conditionalFormatting>
  <conditionalFormatting sqref="K1:K174 L1:M1">
    <cfRule type="cellIs" dxfId="3" priority="2" operator="equal">
      <formula>"FAIL"</formula>
    </cfRule>
  </conditionalFormatting>
  <conditionalFormatting sqref="K1:K174 L1:M1">
    <cfRule type="cellIs" dxfId="4" priority="3" operator="equal">
      <formula>"SKIP"</formula>
    </cfRule>
  </conditionalFormatting>
  <dataValidations>
    <dataValidation type="list" allowBlank="1" showErrorMessage="1" sqref="D38:D39 H38:H39 H45 D41:D49 H47:H49 D69 H69">
      <formula1>Keywords!$A$2:$A71</formula1>
    </dataValidation>
    <dataValidation type="list" allowBlank="1" showErrorMessage="1" sqref="H53:H54 H81:H89 D91:D96 H112:H113 H116:H117 H120:H147 H151:H153 H155 H157">
      <formula1>Keywords!$A$2:$A83</formula1>
    </dataValidation>
    <dataValidation type="list" allowBlank="1" showErrorMessage="1" sqref="F2:F174">
      <formula1>"Y,N"</formula1>
    </dataValidation>
    <dataValidation type="list" allowBlank="1" showErrorMessage="1" sqref="D112:D157 D168 D170">
      <formula1>Keywords!$A$2:$A138</formula1>
    </dataValidation>
    <dataValidation type="list" allowBlank="1" showErrorMessage="1" sqref="D158:D167 D173:D174">
      <formula1>Keywords!$A$2:$A182</formula1>
    </dataValidation>
    <dataValidation type="list" allowBlank="1" showErrorMessage="1" sqref="D7 H7 D16:D23 H16:H23">
      <formula1>Keywords!$A$2:$A44</formula1>
    </dataValidation>
    <dataValidation type="list" allowBlank="1" showErrorMessage="1" sqref="D106 D108 H106:H109 D110:D111 D169 D171:D172">
      <formula1>Keywords!$A$2:$A133</formula1>
    </dataValidation>
    <dataValidation type="list" allowBlank="1" showErrorMessage="1" sqref="D24:D25 H24:H25 D74:D77 H74:H77">
      <formula1>Keywords!$A$2:$A60</formula1>
    </dataValidation>
    <dataValidation type="list" allowBlank="1" showErrorMessage="1" sqref="H158 H160 H162:H174">
      <formula1>Keywords!$A$2:$A181</formula1>
    </dataValidation>
    <dataValidation type="list" allowBlank="1" showErrorMessage="1" sqref="A2:A174">
      <formula1>TestCase!$A$2:$A174</formula1>
    </dataValidation>
    <dataValidation type="list" allowBlank="1" showErrorMessage="1" sqref="H40:H41 H50:H52 D50:D64 H55:H64">
      <formula1>Keywords!$A$2:$A72</formula1>
    </dataValidation>
    <dataValidation type="list" allowBlank="1" showErrorMessage="1" sqref="D2:D5 H2:H5 D26:D28 H26:H28 D35:D36">
      <formula1>Keywords!$A$2:$A37</formula1>
    </dataValidation>
    <dataValidation type="list" allowBlank="1" showErrorMessage="1" sqref="D101 H97:H105 D107 D109 H159 H161">
      <formula1>Keywords!$A$2:$A125</formula1>
    </dataValidation>
    <dataValidation type="list" allowBlank="1" showErrorMessage="1" sqref="D29:D34 D37 H29:H37 D40 H44 H46 D70:D73 H70:H73">
      <formula1>Keywords!$A$2:$A63</formula1>
    </dataValidation>
    <dataValidation type="list" allowBlank="1" showErrorMessage="1" sqref="D90 H90:H96 D97:D100 D102:D105">
      <formula1>Keywords!$A$2:$A119</formula1>
    </dataValidation>
    <dataValidation type="list" allowBlank="1" showErrorMessage="1" sqref="H42:H43 D65:D68 H65:H68 H78:H80 D78:D89 H110:H111 H114:H115 H118:H119">
      <formula1>Keywords!$A$2:$A73</formula1>
    </dataValidation>
    <dataValidation type="list" allowBlank="1" showErrorMessage="1" sqref="D6 H6 D8:D15 H8:H15">
      <formula1>Keywords!$A$2:$A44</formula1>
    </dataValidation>
    <dataValidation type="list" allowBlank="1" showErrorMessage="1" sqref="H148:H150 H154 H156">
      <formula1>Keywords!$A$2:$A173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