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QZ04OHBdpjiF0ylyw1BkeoyFkHiaGZ0on9b6aQitgmM="/>
    </ext>
  </extLst>
</workbook>
</file>

<file path=xl/sharedStrings.xml><?xml version="1.0" encoding="utf-8"?>
<sst xmlns="http://schemas.openxmlformats.org/spreadsheetml/2006/main" count="261" uniqueCount="113">
  <si>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</si>
  <si>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</si>
  <si>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</si>
  <si>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</si>
  <si>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</si>
  <si>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</si>
  <si>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</si>
  <si>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</si>
  <si>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</si>
  <si>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</si>
  <si>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</si>
  <si>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</si>
  <si>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</si>
  <si>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</si>
  <si>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</si>
  <si>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</si>
  <si>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</si>
  <si>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</si>
  <si>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</si>
  <si>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</si>
  <si>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</si>
  <si>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</si>
  <si>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</si>
  <si>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</si>
  <si>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</si>
  <si>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</si>
  <si>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</si>
  <si>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</si>
  <si>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</si>
  <si>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</si>
  <si>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</si>
  <si>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</si>
  <si>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</si>
  <si>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</si>
  <si>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</si>
  <si>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</si>
  <si>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</si>
  <si>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</si>
  <si>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</si>
  <si>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</si>
  <si>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</si>
  <si>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</si>
  <si>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</si>
  <si>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</si>
  <si>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</si>
  <si>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</si>
  <si>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</si>
  <si>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</si>
  <si>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mic xuất hiện</t>
  </si>
  <si>
    <t>waitForObject</t>
  </si>
  <si>
    <t>QuestionHolderMKText/TxtQuestion,30</t>
  </si>
  <si>
    <t>Kiểm tra video câu hỏi</t>
  </si>
  <si>
    <t>returnPathContain</t>
  </si>
  <si>
    <t>VideoPlayer*,VideoPlayer,url</t>
  </si>
  <si>
    <t>$.video_question</t>
  </si>
  <si>
    <t>getVideoUrl</t>
  </si>
  <si>
    <t>$.path,/,mp4</t>
  </si>
  <si>
    <t>Kiểm tra text câu hỏi</t>
  </si>
  <si>
    <t>getTextsByLocator</t>
  </si>
  <si>
    <t>QuestionHolderMKText/TxtQuestion,TextMeshProUGUI,Mic-Working</t>
  </si>
  <si>
    <t>$.question</t>
  </si>
  <si>
    <t>TS4</t>
  </si>
  <si>
    <t>Đợi mic start ghi âm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</si>
  <si>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</si>
  <si>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</si>
  <si>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</si>
  <si>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</si>
  <si>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</si>
  <si>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</si>
  <si>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</si>
  <si>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</si>
  <si>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</si>
  <si>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</si>
  <si>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</si>
  <si>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</si>
  <si>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</si>
  <si>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</si>
  <si>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</si>
  <si>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</si>
  <si>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</si>
  <si>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Mic-Normal,30</t>
  </si>
  <si>
    <t>Đợi câu hỏi xuất hiện</t>
  </si>
  <si>
    <t>QuestionHolderMKText/TxtQuestion</t>
  </si>
  <si>
    <t>VideoPlayer*,VideoPlayer,url,/,mp4</t>
  </si>
  <si>
    <t>true</t>
  </si>
  <si>
    <t>TS6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</si>
  <si>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</si>
  <si>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</si>
  <si>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</si>
  <si>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</si>
  <si>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</si>
  <si>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</si>
  <si>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</si>
  <si>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</si>
  <si>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Mic-Normal,10</t>
  </si>
  <si>
    <t>$.video_teacher1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</si>
  <si>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</si>
  <si>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</si>
  <si>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</si>
  <si>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</si>
  <si>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</si>
  <si>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</si>
  <si>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</si>
  <si>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</si>
  <si>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</si>
  <si>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</si>
  <si>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Mic-Normal,45</t>
  </si>
  <si>
    <t>Kiểm tra phản ứng giáo viên_text_2</t>
  </si>
  <si>
    <t>$.teacher_answer2</t>
  </si>
  <si>
    <t>Kiểm tra phản ứng giáo viên_video_2</t>
  </si>
  <si>
    <t>$.video_teacher2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</si>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</sst>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quotePrefix="1" borderId="0" fillId="0" fontId="1" numFmtId="0" xfId="0" applyAlignment="1" applyFont="1">
      <alignment readingOrder="0" shrinkToFit="0" vertical="bottom" wrapText="1"/>
    </xf>
    <xf borderId="0" fillId="0" fontId="7" numFmtId="49" xfId="0" applyAlignment="1" applyFont="1" applyNumberFormat="1">
      <alignment readingOrder="0" vertical="bottom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15.75" customHeight="1">
      <c r="A3" s="27" t="s">
        <v>15</v>
      </c>
      <c r="B3" s="19" t="s">
        <v>47</v>
      </c>
      <c r="C3" s="28" t="s">
        <v>48</v>
      </c>
      <c r="D3" s="28" t="s">
        <v>49</v>
      </c>
      <c r="E3" s="29" t="s">
        <v>50</v>
      </c>
      <c r="F3" s="30"/>
      <c r="G3" s="31" t="s">
        <v>14</v>
      </c>
      <c r="H3" s="32"/>
      <c r="I3" s="33"/>
      <c r="J3" s="32"/>
      <c r="K3" s="32"/>
      <c r="M3" s="9"/>
      <c r="N3" s="34"/>
    </row>
    <row r="4" ht="23.25" customHeight="1">
      <c r="A4" s="27" t="s">
        <v>15</v>
      </c>
      <c r="B4" s="28" t="s">
        <v>42</v>
      </c>
      <c r="C4" s="35" t="s">
        <v>51</v>
      </c>
      <c r="D4" s="35" t="s">
        <v>52</v>
      </c>
      <c r="E4" s="33" t="s">
        <v>53</v>
      </c>
      <c r="F4" s="36" t="s">
        <v>54</v>
      </c>
      <c r="G4" s="37" t="s">
        <v>14</v>
      </c>
      <c r="H4" s="32" t="s">
        <v>55</v>
      </c>
      <c r="I4" s="33" t="s">
        <v>56</v>
      </c>
      <c r="J4" s="7"/>
      <c r="K4" s="32" t="s">
        <v>54</v>
      </c>
      <c r="L4" s="38"/>
      <c r="M4" s="7"/>
      <c r="N4" s="7"/>
    </row>
    <row r="5" ht="39.75" customHeight="1">
      <c r="A5" s="27" t="s">
        <v>15</v>
      </c>
      <c r="B5" s="28" t="s">
        <v>47</v>
      </c>
      <c r="C5" s="35" t="s">
        <v>57</v>
      </c>
      <c r="D5" s="36"/>
      <c r="E5" s="39"/>
      <c r="F5" s="36"/>
      <c r="G5" s="37" t="s">
        <v>14</v>
      </c>
      <c r="H5" s="27" t="s">
        <v>58</v>
      </c>
      <c r="I5" s="40" t="s">
        <v>59</v>
      </c>
      <c r="J5" s="32" t="s">
        <v>60</v>
      </c>
      <c r="K5" s="32" t="s">
        <v>60</v>
      </c>
      <c r="L5" s="38"/>
      <c r="M5" s="7"/>
      <c r="N5" s="7"/>
    </row>
    <row r="6" ht="23.25" customHeight="1">
      <c r="A6" s="27" t="s">
        <v>15</v>
      </c>
      <c r="B6" s="28" t="s">
        <v>61</v>
      </c>
      <c r="C6" s="35" t="s">
        <v>62</v>
      </c>
      <c r="D6" s="35" t="s">
        <v>49</v>
      </c>
      <c r="E6" s="40" t="s">
        <v>63</v>
      </c>
      <c r="F6" s="36"/>
      <c r="G6" s="37" t="s">
        <v>14</v>
      </c>
      <c r="H6" s="7"/>
      <c r="I6" s="39"/>
      <c r="J6" s="7"/>
      <c r="K6" s="7"/>
      <c r="L6" s="38"/>
      <c r="M6" s="7"/>
      <c r="N6" s="7"/>
    </row>
    <row r="7" ht="18.75" customHeight="1">
      <c r="A7" s="19" t="s">
        <v>17</v>
      </c>
      <c r="B7" s="19" t="s">
        <v>42</v>
      </c>
      <c r="C7" s="19" t="s">
        <v>64</v>
      </c>
      <c r="D7" s="19" t="s">
        <v>65</v>
      </c>
      <c r="E7" s="20" t="s">
        <v>66</v>
      </c>
      <c r="F7" s="21"/>
      <c r="G7" s="22" t="s">
        <v>14</v>
      </c>
      <c r="H7" s="23"/>
      <c r="I7" s="24"/>
      <c r="J7" s="23"/>
      <c r="K7" s="23"/>
      <c r="L7" s="25"/>
      <c r="M7" s="26"/>
      <c r="N7" s="23"/>
    </row>
    <row r="8" ht="18.75" customHeight="1">
      <c r="A8" s="19" t="s">
        <v>17</v>
      </c>
      <c r="B8" s="19" t="s">
        <v>67</v>
      </c>
      <c r="C8" s="19" t="s">
        <v>68</v>
      </c>
      <c r="D8" s="28" t="s">
        <v>49</v>
      </c>
      <c r="E8" s="20" t="s">
        <v>69</v>
      </c>
      <c r="F8" s="23"/>
      <c r="G8" s="22" t="s">
        <v>14</v>
      </c>
      <c r="H8" s="23"/>
      <c r="I8" s="24"/>
      <c r="J8" s="23"/>
      <c r="K8" s="23"/>
      <c r="L8" s="25"/>
      <c r="M8" s="26"/>
      <c r="N8" s="23"/>
    </row>
    <row r="9" ht="15.75" customHeight="1">
      <c r="A9" s="19" t="s">
        <v>17</v>
      </c>
      <c r="B9" s="19" t="s">
        <v>47</v>
      </c>
      <c r="C9" s="28" t="s">
        <v>70</v>
      </c>
      <c r="D9" s="28" t="s">
        <v>71</v>
      </c>
      <c r="E9" s="29" t="s">
        <v>72</v>
      </c>
      <c r="F9" s="30" t="s">
        <v>73</v>
      </c>
      <c r="G9" s="31" t="s">
        <v>14</v>
      </c>
      <c r="H9" s="32"/>
      <c r="I9" s="33"/>
      <c r="J9" s="32"/>
      <c r="K9" s="32"/>
      <c r="M9" s="9"/>
      <c r="N9" s="34"/>
    </row>
    <row r="10" ht="18.75" customHeight="1">
      <c r="A10" s="19" t="s">
        <v>17</v>
      </c>
      <c r="B10" s="19" t="s">
        <v>61</v>
      </c>
      <c r="C10" s="19" t="s">
        <v>74</v>
      </c>
      <c r="D10" s="19" t="s">
        <v>49</v>
      </c>
      <c r="E10" s="20" t="s">
        <v>75</v>
      </c>
      <c r="F10" s="21"/>
      <c r="G10" s="22" t="s">
        <v>14</v>
      </c>
      <c r="H10" s="23"/>
      <c r="I10" s="24"/>
      <c r="J10" s="23"/>
      <c r="K10" s="23"/>
      <c r="L10" s="25"/>
      <c r="M10" s="26"/>
      <c r="N10" s="23"/>
    </row>
    <row r="11" ht="15.75" customHeight="1">
      <c r="A11" s="19" t="s">
        <v>19</v>
      </c>
      <c r="B11" s="19" t="s">
        <v>42</v>
      </c>
      <c r="C11" s="28" t="s">
        <v>76</v>
      </c>
      <c r="D11" s="28" t="s">
        <v>49</v>
      </c>
      <c r="E11" s="29" t="s">
        <v>77</v>
      </c>
      <c r="F11" s="34"/>
      <c r="G11" s="31" t="s">
        <v>14</v>
      </c>
      <c r="H11" s="32"/>
      <c r="I11" s="33"/>
      <c r="J11" s="32"/>
      <c r="K11" s="32"/>
      <c r="M11" s="9"/>
      <c r="N11" s="34"/>
    </row>
    <row r="12" ht="15.75" customHeight="1">
      <c r="A12" s="19" t="s">
        <v>19</v>
      </c>
      <c r="B12" s="19" t="s">
        <v>67</v>
      </c>
      <c r="C12" s="28" t="s">
        <v>78</v>
      </c>
      <c r="D12" s="28" t="s">
        <v>71</v>
      </c>
      <c r="E12" s="29" t="s">
        <v>79</v>
      </c>
      <c r="F12" s="34"/>
      <c r="G12" s="31" t="s">
        <v>14</v>
      </c>
      <c r="H12" s="32"/>
      <c r="I12" s="33"/>
      <c r="J12" s="32"/>
      <c r="K12" s="32"/>
      <c r="M12" s="9"/>
      <c r="N12" s="34"/>
    </row>
    <row r="13" ht="15.75" customHeight="1">
      <c r="A13" s="19" t="s">
        <v>19</v>
      </c>
      <c r="B13" s="19" t="s">
        <v>47</v>
      </c>
      <c r="C13" s="28" t="s">
        <v>48</v>
      </c>
      <c r="D13" s="28" t="s">
        <v>49</v>
      </c>
      <c r="E13" s="29" t="s">
        <v>80</v>
      </c>
      <c r="F13" s="30"/>
      <c r="G13" s="31" t="s">
        <v>14</v>
      </c>
      <c r="H13" s="32"/>
      <c r="I13" s="33"/>
      <c r="J13" s="32"/>
      <c r="K13" s="32"/>
      <c r="M13" s="9"/>
      <c r="N13" s="34"/>
    </row>
    <row r="14" ht="15.75" customHeight="1">
      <c r="A14" s="41" t="s">
        <v>21</v>
      </c>
      <c r="B14" s="41" t="s">
        <v>47</v>
      </c>
      <c r="C14" s="35" t="s">
        <v>81</v>
      </c>
      <c r="D14" s="35" t="s">
        <v>49</v>
      </c>
      <c r="E14" s="40" t="s">
        <v>82</v>
      </c>
      <c r="F14" s="36"/>
      <c r="G14" s="42" t="s">
        <v>14</v>
      </c>
      <c r="H14" s="7"/>
      <c r="I14" s="39"/>
      <c r="J14" s="7"/>
      <c r="K14" s="7"/>
      <c r="L14" s="38"/>
      <c r="M14" s="7"/>
      <c r="N14" s="7"/>
    </row>
    <row r="15" ht="15.75" customHeight="1">
      <c r="A15" s="19" t="s">
        <v>21</v>
      </c>
      <c r="B15" s="19" t="s">
        <v>67</v>
      </c>
      <c r="C15" s="28" t="s">
        <v>51</v>
      </c>
      <c r="D15" s="28"/>
      <c r="E15" s="29"/>
      <c r="F15" s="30"/>
      <c r="G15" s="42" t="s">
        <v>14</v>
      </c>
      <c r="H15" s="27" t="s">
        <v>55</v>
      </c>
      <c r="I15" s="40" t="s">
        <v>83</v>
      </c>
      <c r="J15" s="27" t="s">
        <v>54</v>
      </c>
      <c r="K15" s="43" t="s">
        <v>84</v>
      </c>
      <c r="M15" s="9"/>
      <c r="N15" s="34"/>
    </row>
    <row r="16" ht="15.75" customHeight="1">
      <c r="A16" s="19" t="s">
        <v>21</v>
      </c>
      <c r="B16" s="19" t="s">
        <v>61</v>
      </c>
      <c r="C16" s="28" t="s">
        <v>57</v>
      </c>
      <c r="D16" s="28"/>
      <c r="E16" s="29"/>
      <c r="F16" s="34"/>
      <c r="G16" s="42" t="s">
        <v>14</v>
      </c>
      <c r="H16" s="27" t="s">
        <v>58</v>
      </c>
      <c r="I16" s="40" t="s">
        <v>59</v>
      </c>
      <c r="J16" s="27" t="s">
        <v>60</v>
      </c>
      <c r="K16" s="27" t="s">
        <v>60</v>
      </c>
      <c r="M16" s="9"/>
      <c r="N16" s="34"/>
    </row>
    <row r="17" ht="15.75" customHeight="1">
      <c r="A17" s="19" t="s">
        <v>21</v>
      </c>
      <c r="B17" s="19" t="s">
        <v>85</v>
      </c>
      <c r="C17" s="28" t="s">
        <v>62</v>
      </c>
      <c r="D17" s="28" t="s">
        <v>49</v>
      </c>
      <c r="E17" s="29" t="s">
        <v>86</v>
      </c>
      <c r="F17" s="34"/>
      <c r="G17" s="42" t="s">
        <v>14</v>
      </c>
      <c r="H17" s="32"/>
      <c r="I17" s="33"/>
      <c r="J17" s="32"/>
      <c r="K17" s="32"/>
      <c r="M17" s="9"/>
      <c r="N17" s="34"/>
    </row>
    <row r="18" ht="15.75" customHeight="1">
      <c r="A18" s="19" t="s">
        <v>22</v>
      </c>
      <c r="B18" s="19" t="s">
        <v>42</v>
      </c>
      <c r="C18" s="28" t="s">
        <v>87</v>
      </c>
      <c r="D18" s="28" t="s">
        <v>49</v>
      </c>
      <c r="E18" s="29" t="s">
        <v>88</v>
      </c>
      <c r="F18" s="34"/>
      <c r="G18" s="31" t="s">
        <v>14</v>
      </c>
      <c r="H18" s="27"/>
      <c r="I18" s="40"/>
      <c r="J18" s="32"/>
      <c r="K18" s="27"/>
      <c r="M18" s="9"/>
      <c r="N18" s="34"/>
    </row>
    <row r="19" ht="15.75" customHeight="1">
      <c r="A19" s="19" t="s">
        <v>22</v>
      </c>
      <c r="B19" s="19" t="s">
        <v>67</v>
      </c>
      <c r="C19" s="28" t="s">
        <v>89</v>
      </c>
      <c r="D19" s="28" t="s">
        <v>90</v>
      </c>
      <c r="E19" s="29" t="s">
        <v>91</v>
      </c>
      <c r="F19" s="30" t="s">
        <v>92</v>
      </c>
      <c r="G19" s="31" t="s">
        <v>14</v>
      </c>
      <c r="H19" s="27"/>
      <c r="I19" s="40"/>
      <c r="J19" s="32"/>
      <c r="K19" s="27"/>
      <c r="M19" s="9"/>
      <c r="N19" s="34"/>
    </row>
    <row r="20" ht="15.75" customHeight="1">
      <c r="A20" s="19" t="s">
        <v>22</v>
      </c>
      <c r="B20" s="19" t="s">
        <v>47</v>
      </c>
      <c r="C20" s="28" t="s">
        <v>23</v>
      </c>
      <c r="D20" s="28" t="s">
        <v>71</v>
      </c>
      <c r="E20" s="29" t="s">
        <v>93</v>
      </c>
      <c r="F20" s="30"/>
      <c r="G20" s="31" t="s">
        <v>14</v>
      </c>
      <c r="H20" s="27"/>
      <c r="I20" s="40"/>
      <c r="J20" s="32"/>
      <c r="K20" s="27"/>
      <c r="M20" s="9"/>
      <c r="N20" s="34"/>
    </row>
    <row r="21" ht="15.75" customHeight="1">
      <c r="A21" s="19" t="s">
        <v>22</v>
      </c>
      <c r="B21" s="19" t="s">
        <v>61</v>
      </c>
      <c r="C21" s="28" t="s">
        <v>48</v>
      </c>
      <c r="D21" s="28" t="s">
        <v>49</v>
      </c>
      <c r="E21" s="44" t="s">
        <v>94</v>
      </c>
      <c r="F21" s="30"/>
      <c r="G21" s="31" t="s">
        <v>14</v>
      </c>
      <c r="H21" s="27"/>
      <c r="I21" s="40"/>
      <c r="J21" s="32"/>
      <c r="K21" s="27"/>
      <c r="M21" s="9"/>
      <c r="N21" s="34"/>
    </row>
    <row r="22" ht="15.75" customHeight="1">
      <c r="A22" s="19" t="s">
        <v>24</v>
      </c>
      <c r="B22" s="19" t="s">
        <v>47</v>
      </c>
      <c r="C22" s="35" t="s">
        <v>51</v>
      </c>
      <c r="D22" s="28"/>
      <c r="E22" s="29"/>
      <c r="F22" s="27"/>
      <c r="G22" s="31" t="s">
        <v>14</v>
      </c>
      <c r="H22" s="27" t="s">
        <v>55</v>
      </c>
      <c r="I22" s="40" t="s">
        <v>83</v>
      </c>
      <c r="J22" s="27" t="s">
        <v>95</v>
      </c>
      <c r="K22" s="43" t="s">
        <v>84</v>
      </c>
      <c r="M22" s="9"/>
      <c r="N22" s="34"/>
    </row>
    <row r="23" ht="15.75" customHeight="1">
      <c r="A23" s="19" t="s">
        <v>24</v>
      </c>
      <c r="B23" s="19" t="s">
        <v>96</v>
      </c>
      <c r="C23" s="28" t="s">
        <v>97</v>
      </c>
      <c r="D23" s="28"/>
      <c r="E23" s="29"/>
      <c r="F23" s="30"/>
      <c r="G23" s="31" t="s">
        <v>14</v>
      </c>
      <c r="H23" s="27" t="s">
        <v>98</v>
      </c>
      <c r="I23" s="40" t="s">
        <v>99</v>
      </c>
      <c r="J23" s="27" t="s">
        <v>100</v>
      </c>
      <c r="K23" s="27" t="s">
        <v>100</v>
      </c>
      <c r="M23" s="9"/>
      <c r="N23" s="34"/>
    </row>
    <row r="24" ht="15.75" customHeight="1">
      <c r="A24" s="19" t="s">
        <v>26</v>
      </c>
      <c r="B24" s="19" t="s">
        <v>42</v>
      </c>
      <c r="C24" s="28" t="s">
        <v>101</v>
      </c>
      <c r="D24" s="28" t="s">
        <v>102</v>
      </c>
      <c r="E24" s="29" t="s">
        <v>103</v>
      </c>
      <c r="F24" s="30"/>
      <c r="G24" s="31" t="s">
        <v>14</v>
      </c>
      <c r="H24" s="27"/>
      <c r="I24" s="40"/>
      <c r="J24" s="32"/>
      <c r="K24" s="27"/>
      <c r="M24" s="9"/>
      <c r="N24" s="34"/>
    </row>
    <row r="25" ht="15.75" customHeight="1">
      <c r="A25" s="19" t="s">
        <v>28</v>
      </c>
      <c r="B25" s="19" t="s">
        <v>42</v>
      </c>
      <c r="C25" s="28" t="s">
        <v>104</v>
      </c>
      <c r="D25" s="28" t="s">
        <v>49</v>
      </c>
      <c r="E25" s="29" t="s">
        <v>63</v>
      </c>
      <c r="F25" s="30"/>
      <c r="G25" s="31" t="s">
        <v>14</v>
      </c>
      <c r="H25" s="27"/>
      <c r="I25" s="40"/>
      <c r="J25" s="32"/>
      <c r="K25" s="27"/>
      <c r="M25" s="9"/>
      <c r="N25" s="34"/>
    </row>
    <row r="26" ht="15.75" customHeight="1">
      <c r="A26" s="19" t="s">
        <v>28</v>
      </c>
      <c r="B26" s="19" t="s">
        <v>67</v>
      </c>
      <c r="C26" s="28" t="s">
        <v>87</v>
      </c>
      <c r="D26" s="28" t="s">
        <v>49</v>
      </c>
      <c r="E26" s="29" t="s">
        <v>88</v>
      </c>
      <c r="F26" s="34"/>
      <c r="G26" s="31" t="s">
        <v>14</v>
      </c>
      <c r="H26" s="27"/>
      <c r="I26" s="40"/>
      <c r="J26" s="32"/>
      <c r="K26" s="27"/>
      <c r="M26" s="9"/>
      <c r="N26" s="34"/>
    </row>
    <row r="27" ht="15.75" customHeight="1">
      <c r="A27" s="19" t="s">
        <v>28</v>
      </c>
      <c r="B27" s="19" t="s">
        <v>47</v>
      </c>
      <c r="C27" s="28" t="s">
        <v>89</v>
      </c>
      <c r="D27" s="28" t="s">
        <v>90</v>
      </c>
      <c r="E27" s="29" t="s">
        <v>91</v>
      </c>
      <c r="F27" s="30" t="s">
        <v>105</v>
      </c>
      <c r="G27" s="31" t="s">
        <v>14</v>
      </c>
      <c r="H27" s="27"/>
      <c r="I27" s="40"/>
      <c r="J27" s="32"/>
      <c r="K27" s="27"/>
      <c r="M27" s="9"/>
      <c r="N27" s="34"/>
    </row>
    <row r="28" ht="15.75" customHeight="1">
      <c r="A28" s="19" t="s">
        <v>28</v>
      </c>
      <c r="B28" s="19" t="s">
        <v>61</v>
      </c>
      <c r="C28" s="28" t="s">
        <v>23</v>
      </c>
      <c r="D28" s="28" t="s">
        <v>71</v>
      </c>
      <c r="E28" s="29" t="s">
        <v>93</v>
      </c>
      <c r="F28" s="30"/>
      <c r="G28" s="31" t="s">
        <v>14</v>
      </c>
      <c r="H28" s="27"/>
      <c r="I28" s="40"/>
      <c r="J28" s="32"/>
      <c r="K28" s="27"/>
      <c r="M28" s="9"/>
      <c r="N28" s="34"/>
    </row>
    <row r="29" ht="15.75" customHeight="1">
      <c r="A29" s="19" t="s">
        <v>30</v>
      </c>
      <c r="B29" s="19" t="s">
        <v>42</v>
      </c>
      <c r="C29" s="28" t="s">
        <v>48</v>
      </c>
      <c r="D29" s="28" t="s">
        <v>49</v>
      </c>
      <c r="E29" s="29" t="s">
        <v>106</v>
      </c>
      <c r="F29" s="30"/>
      <c r="G29" s="31" t="s">
        <v>14</v>
      </c>
      <c r="H29" s="27"/>
      <c r="I29" s="40"/>
      <c r="J29" s="32"/>
      <c r="K29" s="27"/>
      <c r="M29" s="9"/>
      <c r="N29" s="34"/>
    </row>
    <row r="30" ht="15.75" customHeight="1">
      <c r="A30" s="19" t="s">
        <v>30</v>
      </c>
      <c r="B30" s="19" t="s">
        <v>61</v>
      </c>
      <c r="C30" s="28" t="s">
        <v>107</v>
      </c>
      <c r="D30" s="28"/>
      <c r="E30" s="29"/>
      <c r="F30" s="30"/>
      <c r="G30" s="31" t="s">
        <v>14</v>
      </c>
      <c r="H30" s="27" t="s">
        <v>98</v>
      </c>
      <c r="I30" s="40" t="s">
        <v>99</v>
      </c>
      <c r="J30" s="27" t="s">
        <v>108</v>
      </c>
      <c r="K30" s="27" t="s">
        <v>108</v>
      </c>
      <c r="M30" s="9"/>
      <c r="N30" s="34"/>
    </row>
    <row r="31" ht="15.75" customHeight="1">
      <c r="A31" s="19" t="s">
        <v>30</v>
      </c>
      <c r="B31" s="19" t="s">
        <v>47</v>
      </c>
      <c r="C31" s="28" t="s">
        <v>109</v>
      </c>
      <c r="D31" s="28"/>
      <c r="E31" s="29"/>
      <c r="F31" s="30"/>
      <c r="G31" s="31" t="s">
        <v>14</v>
      </c>
      <c r="H31" s="27" t="s">
        <v>55</v>
      </c>
      <c r="I31" s="40" t="s">
        <v>56</v>
      </c>
      <c r="J31" s="32"/>
      <c r="K31" s="27" t="s">
        <v>110</v>
      </c>
      <c r="M31" s="9"/>
      <c r="N31" s="34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4" priority="2" operator="equal">
      <formula>"FAIL"</formula>
    </cfRule>
  </conditionalFormatting>
  <conditionalFormatting sqref="L1:L31 M1:N1">
    <cfRule type="cellIs" dxfId="5" priority="3" operator="equal">
      <formula>"SKIP"</formula>
    </cfRule>
  </conditionalFormatting>
  <dataValidations>
    <dataValidation type="list" allowBlank="1" showErrorMessage="1" sqref="G2:G31">
      <formula1>"Y,N"</formula1>
    </dataValidation>
    <dataValidation type="list" allowBlank="1" showErrorMessage="1" sqref="A2:A31">
      <formula1>TestCase!$A:$A</formula1>
    </dataValidation>
    <dataValidation type="list" allowBlank="1" showErrorMessage="1" sqref="D2:D31 H2:H31">
      <formula1>Keywords!$A$2:$A31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5" t="s">
        <v>5</v>
      </c>
      <c r="B1" s="45" t="s">
        <v>111</v>
      </c>
      <c r="C1" s="45" t="s">
        <v>112</v>
      </c>
      <c r="D1" s="45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6" t="str">
        <f>IFERROR(__xludf.DUMMYFUNCTION("IMPORTRANGE(""https://docs.google.com/spreadsheets/d/1LdgyhxYW9Lh1fGd5s0S1oxhFlAL2nJXQp7mHAPUsHfU/edit#gid=0"",""Sheet1!A:G"")"),"Keyword")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8" t="str">
        <f>IFERROR(__xludf.DUMMYFUNCTION("""COMPUTED_VALUE"""),"Type")</f>
        <v>Type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IFERROR(__xludf.DUMMYFUNCTION("""COMPUTED_VALUE"""),"waitForObjectInScreen")</f>
        <v>waitForObjectInScreen</v>
      </c>
      <c r="B18" s="50" t="str">
        <f>IFERROR(__xludf.DUMMYFUNCTION("""COMPUTED_VALUE"""),"element[,timeout(s)]")</f>
        <v>element[,timeout(s)]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IFERROR(__xludf.DUMMYFUNCTION("""COMPUTED_VALUE"""),"simulateClick")</f>
        <v>simulateClick</v>
      </c>
      <c r="B19" s="50" t="str">
        <f>IFERROR(__xludf.DUMMYFUNCTION("""COMPUTED_VALUE"""),"element,property[,index]")</f>
        <v>element,property[,index]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IFERROR(__xludf.DUMMYFUNCTION("""COMPUTED_VALUE"""),"press")</f>
        <v>press</v>
      </c>
      <c r="B20" s="50" t="str">
        <f>IFERROR(__xludf.DUMMYFUNCTION("""COMPUTED_VALUE"""),"element[,index]")</f>
        <v>element[,index]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IFERROR(__xludf.DUMMYFUNCTION("""COMPUTED_VALUE"""),"pressWithTag")</f>
        <v>pressWithTag</v>
      </c>
      <c r="B21" s="50" t="str">
        <f>IFERROR(__xludf.DUMMYFUNCTION("""COMPUTED_VALUE"""),"tagNew,tagOld")</f>
        <v>tagNew,tagOld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IFERROR(__xludf.DUMMYFUNCTION("""COMPUTED_VALUE"""),"swipeToRight")</f>
        <v>swipeToRight</v>
      </c>
      <c r="B22" s="52" t="str">
        <f>IFERROR(__xludf.DUMMYFUNCTION("""COMPUTED_VALUE"""),"number")</f>
        <v>number</v>
      </c>
      <c r="C22" s="52" t="str">
        <f>IFERROR(__xludf.DUMMYFUNCTION("""COMPUTED_VALUE"""),"void")</f>
        <v>void</v>
      </c>
      <c r="D22" s="52"/>
      <c r="E22" s="49"/>
      <c r="F22" s="49" t="str">
        <f>IFERROR(__xludf.DUMMYFUNCTION("""COMPUTED_VALUE"""),"Scroll sang phải")</f>
        <v>Scroll sang phải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IFERROR(__xludf.DUMMYFUNCTION("""COMPUTED_VALUE"""),"swipeToRight")</f>
        <v>swipeToRight</v>
      </c>
      <c r="B23" s="49" t="str">
        <f>IFERROR(__xludf.DUMMYFUNCTION("""COMPUTED_VALUE"""),"x1,x2,y")</f>
        <v>x1,x2,y</v>
      </c>
      <c r="C23" s="49" t="str">
        <f>IFERROR(__xludf.DUMMYFUNCTION("""COMPUTED_VALUE"""),"void")</f>
        <v>void</v>
      </c>
      <c r="D23" s="49"/>
      <c r="E23" s="49"/>
      <c r="F23" s="49" t="str">
        <f>IFERROR(__xludf.DUMMYFUNCTION("""COMPUTED_VALUE"""),"Scroll sang phải")</f>
        <v>Scroll sang phải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IFERROR(__xludf.DUMMYFUNCTION("""COMPUTED_VALUE"""),"getPropertyValue")</f>
        <v>getPropertyValue</v>
      </c>
      <c r="B24" s="49" t="str">
        <f>IFERROR(__xludf.DUMMYFUNCTION("""COMPUTED_VALUE"""),"element,component,property")</f>
        <v>element,component,property</v>
      </c>
      <c r="C24" s="49" t="str">
        <f>IFERROR(__xludf.DUMMYFUNCTION("""COMPUTED_VALUE"""),"String")</f>
        <v>String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IFERROR(__xludf.DUMMYFUNCTION("""COMPUTED_VALUE"""),"getImageName")</f>
        <v>getImageName</v>
      </c>
      <c r="B25" s="49" t="str">
        <f>IFERROR(__xludf.DUMMYFUNCTION("""COMPUTED_VALUE"""),"element[,component]")</f>
        <v>element[,component]</v>
      </c>
      <c r="C25" s="49" t="str">
        <f>IFERROR(__xludf.DUMMYFUNCTION("""COMPUTED_VALUE"""),"String")</f>
        <v>String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IFERROR(__xludf.DUMMYFUNCTION("""COMPUTED_VALUE"""),"getImageNameVariable")</f>
        <v>getImageNameVariable</v>
      </c>
      <c r="B26" s="49" t="str">
        <f>IFERROR(__xludf.DUMMYFUNCTION("""COMPUTED_VALUE"""),"generate,element[,component],key")</f>
        <v>generate,element[,component],key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IFERROR(__xludf.DUMMYFUNCTION("""COMPUTED_VALUE"""),"getImageColor")</f>
        <v>getImageColor</v>
      </c>
      <c r="B27" s="49" t="str">
        <f>IFERROR(__xludf.DUMMYFUNCTION("""COMPUTED_VALUE"""),"element")</f>
        <v>element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IFERROR(__xludf.DUMMYFUNCTION("""COMPUTED_VALUE"""),"getPropertyValues")</f>
        <v>getPropertyValues</v>
      </c>
      <c r="B28" s="49" t="str">
        <f>IFERROR(__xludf.DUMMYFUNCTION("""COMPUTED_VALUE"""),"element,component,property,second")</f>
        <v>element,component,property,second</v>
      </c>
      <c r="C28" s="49" t="str">
        <f>IFERROR(__xludf.DUMMYFUNCTION("""COMPUTED_VALUE"""),"String")</f>
        <v>String</v>
      </c>
      <c r="D28" s="49"/>
      <c r="E28" s="49"/>
      <c r="F28" s="49" t="str">
        <f>IFERROR(__xludf.DUMMYFUNCTION("""COMPUTED_VALUE"""),"param number là số lượng value cần check")</f>
        <v>param number là số lượng value cần check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IFERROR(__xludf.DUMMYFUNCTION("""COMPUTED_VALUE"""),"getText")</f>
        <v>getText</v>
      </c>
      <c r="B29" s="49" t="str">
        <f>IFERROR(__xludf.DUMMYFUNCTION("""COMPUTED_VALUE"""),"element,component")</f>
        <v>element,component</v>
      </c>
      <c r="C29" s="49" t="str">
        <f>IFERROR(__xludf.DUMMYFUNCTION("""COMPUTED_VALUE"""),"String")</f>
        <v>String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IFERROR(__xludf.DUMMYFUNCTION("""COMPUTED_VALUE"""),"getTexts")</f>
        <v>getTexts</v>
      </c>
      <c r="B30" s="49" t="str">
        <f>IFERROR(__xludf.DUMMYFUNCTION("""COMPUTED_VALUE"""),"element,component,expect")</f>
        <v>element,component,expect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IFERROR(__xludf.DUMMYFUNCTION("""COMPUTED_VALUE"""),"getTextsByTime")</f>
        <v>getTextsByTime</v>
      </c>
      <c r="B31" s="49" t="str">
        <f>IFERROR(__xludf.DUMMYFUNCTION("""COMPUTED_VALUE"""),"element,component,second,expect")</f>
        <v>element,component,second,expect</v>
      </c>
      <c r="C31" s="49" t="str">
        <f>IFERROR(__xludf.DUMMYFUNCTION("""COMPUTED_VALUE"""),"String")</f>
        <v>String</v>
      </c>
      <c r="D31" s="49"/>
      <c r="E31" s="49"/>
      <c r="F31" s="49" t="str">
        <f>IFERROR(__xludf.DUMMYFUNCTION("""COMPUTED_VALUE"""),"Stop khi actual contain expect or time = second")</f>
        <v>Stop khi actual contain expect or time = second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IFERROR(__xludf.DUMMYFUNCTION("""COMPUTED_VALUE"""),"getTextsByLocator")</f>
        <v>getTextsByLocator</v>
      </c>
      <c r="B32" s="49" t="str">
        <f>IFERROR(__xludf.DUMMYFUNCTION("""COMPUTED_VALUE"""),"element1,component1,element2,expect")</f>
        <v>element1,component1,element2,expect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IFERROR(__xludf.DUMMYFUNCTION("""COMPUTED_VALUE"""),"Stop khi actual contain expect or element 2 display")</f>
        <v>Stop khi actual contain expect or element 2 display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IFERROR(__xludf.DUMMYFUNCTION("""COMPUTED_VALUE"""),"getTextNoColor")</f>
        <v>getTextNoColor</v>
      </c>
      <c r="B33" s="49" t="str">
        <f>IFERROR(__xludf.DUMMYFUNCTION("""COMPUTED_VALUE"""),"element,component,...string split")</f>
        <v>element,component,...string split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IFERROR(__xludf.DUMMYFUNCTION("""COMPUTED_VALUE"""),"getTextLocatorChild")</f>
        <v>getTextLocatorChild</v>
      </c>
      <c r="B34" s="49" t="str">
        <f>IFERROR(__xludf.DUMMYFUNCTION("""COMPUTED_VALUE"""),"element,component,key,...string split")</f>
        <v>element,component,key,...string split</v>
      </c>
      <c r="C34" s="49" t="str">
        <f>IFERROR(__xludf.DUMMYFUNCTION("""COMPUTED_VALUE"""),"String")</f>
        <v>String</v>
      </c>
      <c r="D34" s="49"/>
      <c r="E34" s="49"/>
      <c r="F34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IFERROR(__xludf.DUMMYFUNCTION("""COMPUTED_VALUE"""),"waitForObject")</f>
        <v>waitForObject</v>
      </c>
      <c r="B35" s="49" t="str">
        <f>IFERROR(__xludf.DUMMYFUNCTION("""COMPUTED_VALUE"""),"element, second")</f>
        <v>element, second</v>
      </c>
      <c r="C35" s="49" t="str">
        <f>IFERROR(__xludf.DUMMYFUNCTION("""COMPUTED_VALUE"""),"void")</f>
        <v>void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IFERROR(__xludf.DUMMYFUNCTION("""COMPUTED_VALUE"""),"swipeToDown")</f>
        <v>swipeToDown</v>
      </c>
      <c r="B36" s="49" t="str">
        <f>IFERROR(__xludf.DUMMYFUNCTION("""COMPUTED_VALUE"""),"number")</f>
        <v>number</v>
      </c>
      <c r="C36" s="49" t="str">
        <f>IFERROR(__xludf.DUMMYFUNCTION("""COMPUTED_VALUE"""),"void")</f>
        <v>void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IFERROR(__xludf.DUMMYFUNCTION("""COMPUTED_VALUE"""),"getElements")</f>
        <v>getElements</v>
      </c>
      <c r="B37" s="49" t="str">
        <f>IFERROR(__xludf.DUMMYFUNCTION("""COMPUTED_VALUE"""),"element")</f>
        <v>element</v>
      </c>
      <c r="C37" s="49" t="str">
        <f>IFERROR(__xludf.DUMMYFUNCTION("""COMPUTED_VALUE"""),"String")</f>
        <v>String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IFERROR(__xludf.DUMMYFUNCTION("""COMPUTED_VALUE"""),"sleep")</f>
        <v>sleep</v>
      </c>
      <c r="B38" s="49" t="str">
        <f>IFERROR(__xludf.DUMMYFUNCTION("""COMPUTED_VALUE"""),"second")</f>
        <v>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IFERROR(__xludf.DUMMYFUNCTION("""COMPUTED_VALUE"""),"getSpineState")</f>
        <v>getSpineState</v>
      </c>
      <c r="B39" s="49" t="str">
        <f>IFERROR(__xludf.DUMMYFUNCTION("""COMPUTED_VALUE"""),"element")</f>
        <v>element</v>
      </c>
      <c r="C39" s="49" t="str">
        <f>IFERROR(__xludf.DUMMYFUNCTION("""COMPUTED_VALUE"""),"String")</f>
        <v>String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IFERROR(__xludf.DUMMYFUNCTION("""COMPUTED_VALUE"""),"getSpineStates")</f>
        <v>getSpineStates</v>
      </c>
      <c r="B40" s="49" t="str">
        <f>IFERROR(__xludf.DUMMYFUNCTION("""COMPUTED_VALUE"""),"element,second,count")</f>
        <v>element,second,count</v>
      </c>
      <c r="C40" s="49" t="str">
        <f>IFERROR(__xludf.DUMMYFUNCTION("""COMPUTED_VALUE"""),"String")</f>
        <v>String</v>
      </c>
      <c r="D40" s="49"/>
      <c r="E40" s="49" t="str">
        <f>IFERROR(__xludf.DUMMYFUNCTION("""COMPUTED_VALUE"""),"state1,state2")</f>
        <v>state1,state2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IFERROR(__xludf.DUMMYFUNCTION("""COMPUTED_VALUE"""),"getAudioSource")</f>
        <v>getAudioSource</v>
      </c>
      <c r="B41" s="49" t="str">
        <f>IFERROR(__xludf.DUMMYFUNCTION("""COMPUTED_VALUE"""),"element")</f>
        <v>element</v>
      </c>
      <c r="C41" s="49" t="str">
        <f>IFERROR(__xludf.DUMMYFUNCTION("""COMPUTED_VALUE"""),"String")</f>
        <v>String</v>
      </c>
      <c r="D41" s="49"/>
      <c r="E41" s="49"/>
      <c r="F41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IFERROR(__xludf.DUMMYFUNCTION("""COMPUTED_VALUE"""),"getPointScreen")</f>
        <v>getPointScreen</v>
      </c>
      <c r="B42" s="49" t="str">
        <f>IFERROR(__xludf.DUMMYFUNCTION("""COMPUTED_VALUE"""),"element,""x/y""")</f>
        <v>element,"x/y"</v>
      </c>
      <c r="C42" s="49" t="str">
        <f>IFERROR(__xludf.DUMMYFUNCTION("""COMPUTED_VALUE"""),"String")</f>
        <v>String</v>
      </c>
      <c r="D42" s="49"/>
      <c r="E42" s="49"/>
      <c r="F42" s="49" t="str">
        <f>IFERROR(__xludf.DUMMYFUNCTION("""COMPUTED_VALUE"""),"get coordinates of element of X or Y")</f>
        <v>get coordinates of element of X or Y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IFERROR(__xludf.DUMMYFUNCTION("""COMPUTED_VALUE"""),"getSizeScreen")</f>
        <v>getSizeScreen</v>
      </c>
      <c r="B43" s="49" t="str">
        <f>IFERROR(__xludf.DUMMYFUNCTION("""COMPUTED_VALUE"""),"""w/h""")</f>
        <v>"w/h"</v>
      </c>
      <c r="C43" s="49" t="str">
        <f>IFERROR(__xludf.DUMMYFUNCTION("""COMPUTED_VALUE"""),"String")</f>
        <v>String</v>
      </c>
      <c r="D43" s="49"/>
      <c r="E43" s="49"/>
      <c r="F43" s="49" t="str">
        <f>IFERROR(__xludf.DUMMYFUNCTION("""COMPUTED_VALUE"""),"get size of device of  with (w) or height (h)")</f>
        <v>get size of device of  with (w) or height (h)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IFERROR(__xludf.DUMMYFUNCTION("""COMPUTED_VALUE"""),"isBoolean")</f>
        <v>isBoolean</v>
      </c>
      <c r="B44" s="49" t="str">
        <f>IFERROR(__xludf.DUMMYFUNCTION("""COMPUTED_VALUE"""),"value1, vaule 2, operator")</f>
        <v>value1, vaule 2, operator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IFERROR(__xludf.DUMMYFUNCTION("""COMPUTED_VALUE"""),"Hiện tại:[&lt;],[&gt;]")</f>
        <v>Hiện tại:[&lt;],[&gt;]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IFERROR(__xludf.DUMMYFUNCTION("""COMPUTED_VALUE"""),"isPointInScreen")</f>
        <v>isPointInScreen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IFERROR(__xludf.DUMMYFUNCTION("""COMPUTED_VALUE"""),"isMoveLeft")</f>
        <v>isMoveLeft</v>
      </c>
      <c r="B46" s="49" t="str">
        <f>IFERROR(__xludf.DUMMYFUNCTION("""COMPUTED_VALUE"""),"element[,second]")</f>
        <v>element[,second]</v>
      </c>
      <c r="C46" s="49" t="str">
        <f>IFERROR(__xludf.DUMMYFUNCTION("""COMPUTED_VALUE"""),"String")</f>
        <v>String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IFERROR(__xludf.DUMMYFUNCTION("""COMPUTED_VALUE"""),"isMoveDown")</f>
        <v>isMoveDown</v>
      </c>
      <c r="B47" s="49" t="str">
        <f>IFERROR(__xludf.DUMMYFUNCTION("""COMPUTED_VALUE"""),"element,second")</f>
        <v>element,second</v>
      </c>
      <c r="C47" s="49" t="str">
        <f>IFERROR(__xludf.DUMMYFUNCTION("""COMPUTED_VALUE"""),"String")</f>
        <v>String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IFERROR(__xludf.DUMMYFUNCTION("""COMPUTED_VALUE"""),"isLocationCompare")</f>
        <v>isLocationCompare</v>
      </c>
      <c r="B48" s="49" t="str">
        <f>IFERROR(__xludf.DUMMYFUNCTION("""COMPUTED_VALUE"""),"element1,element2,coordinate")</f>
        <v>element1,element2,coordinate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IFERROR(__xludf.DUMMYFUNCTION("""COMPUTED_VALUE"""),"coordinate = x/y")</f>
        <v>coordinate = x/y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IFERROR(__xludf.DUMMYFUNCTION("""COMPUTED_VALUE"""),"move")</f>
        <v>move</v>
      </c>
      <c r="B49" s="49" t="str">
        <f>IFERROR(__xludf.DUMMYFUNCTION("""COMPUTED_VALUE"""),"element1,element2")</f>
        <v>element1,element2</v>
      </c>
      <c r="C49" s="49" t="str">
        <f>IFERROR(__xludf.DUMMYFUNCTION("""COMPUTED_VALUE"""),"void")</f>
        <v>void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IFERROR(__xludf.DUMMYFUNCTION("""COMPUTED_VALUE"""),"elementNotDisplay")</f>
        <v>elementNotDisplay</v>
      </c>
      <c r="B50" s="49" t="str">
        <f>IFERROR(__xludf.DUMMYFUNCTION("""COMPUTED_VALUE"""),"element")</f>
        <v>element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IFERROR(__xludf.DUMMYFUNCTION("""COMPUTED_VALUE"""),"waitForObjectNotPresent")</f>
        <v>waitForObjectNotPresent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IFERROR(__xludf.DUMMYFUNCTION("""COMPUTED_VALUE"""),"waitForObjectNotPresent")</f>
        <v>waitForObjectNotPresent</v>
      </c>
      <c r="B52" s="49" t="str">
        <f>IFERROR(__xludf.DUMMYFUNCTION("""COMPUTED_VALUE"""),"element,second")</f>
        <v>element,second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IFERROR(__xludf.DUMMYFUNCTION("""COMPUTED_VALUE"""),"moveByCoordinates")</f>
        <v>moveByCoordinates</v>
      </c>
      <c r="B53" s="49" t="str">
        <f>IFERROR(__xludf.DUMMYFUNCTION("""COMPUTED_VALUE"""),"element,number")</f>
        <v>element,number</v>
      </c>
      <c r="C53" s="49" t="str">
        <f>IFERROR(__xludf.DUMMYFUNCTION("""COMPUTED_VALUE"""),"void")</f>
        <v>void</v>
      </c>
      <c r="D53" s="49"/>
      <c r="E53" s="49"/>
      <c r="F53" s="49" t="str">
        <f>IFERROR(__xludf.DUMMYFUNCTION("""COMPUTED_VALUE"""),"number là dịch chuyển khoảng bn (thường để 1)")</f>
        <v>number là dịch chuyển khoảng bn (thường để 1)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IFERROR(__xludf.DUMMYFUNCTION("""COMPUTED_VALUE"""),"waitForObjectNotInScreen")</f>
        <v>waitForObjectNotInScreen</v>
      </c>
      <c r="B54" s="49" t="str">
        <f>IFERROR(__xludf.DUMMYFUNCTION("""COMPUTED_VALUE"""),"element,second,size,coordinate")</f>
        <v>element,second,size,coordinate</v>
      </c>
      <c r="C54" s="49" t="str">
        <f>IFERROR(__xludf.DUMMYFUNCTION("""COMPUTED_VALUE"""),"void")</f>
        <v>void</v>
      </c>
      <c r="D54" s="49" t="str">
        <f>IFERROR(__xludf.DUMMYFUNCTION("""COMPUTED_VALUE"""),"size: w/h
coordinate = x/y")</f>
        <v>size: w/h
coordinate = x/y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IFERROR(__xludf.DUMMYFUNCTION("""COMPUTED_VALUE"""),"isRotation")</f>
        <v>isRotation</v>
      </c>
      <c r="B55" s="49" t="str">
        <f>IFERROR(__xludf.DUMMYFUNCTION("""COMPUTED_VALUE"""),"element,coordinate")</f>
        <v>element,coordinate</v>
      </c>
      <c r="C55" s="49" t="str">
        <f>IFERROR(__xludf.DUMMYFUNCTION("""COMPUTED_VALUE"""),"String")</f>
        <v>String</v>
      </c>
      <c r="D55" s="49" t="str">
        <f>IFERROR(__xludf.DUMMYFUNCTION("""COMPUTED_VALUE"""),"coordinate = x/y/z/w")</f>
        <v>coordinate = x/y/z/w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IFERROR(__xludf.DUMMYFUNCTION("""COMPUTED_VALUE"""),"getListAudioSource")</f>
        <v>getListAudioSource</v>
      </c>
      <c r="B56" s="49" t="str">
        <f>IFERROR(__xludf.DUMMYFUNCTION("""COMPUTED_VALUE"""),"element,count")</f>
        <v>element,count</v>
      </c>
      <c r="C56" s="49" t="str">
        <f>IFERROR(__xludf.DUMMYFUNCTION("""COMPUTED_VALUE"""),"String")</f>
        <v>String</v>
      </c>
      <c r="D56" s="49"/>
      <c r="E56" s="49"/>
      <c r="F56" s="49" t="str">
        <f>IFERROR(__xludf.DUMMYFUNCTION("""COMPUTED_VALUE"""),"1 element phát bao nhiêu audio trong khoảng 25 giay")</f>
        <v>1 element phát bao nhiêu audio trong khoảng 25 giay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IFERROR(__xludf.DUMMYFUNCTION("""COMPUTED_VALUE"""),"getListAudioSource")</f>
        <v>getListAudioSource</v>
      </c>
      <c r="B57" s="49" t="str">
        <f>IFERROR(__xludf.DUMMYFUNCTION("""COMPUTED_VALUE"""),"element,count,expects")</f>
        <v>element,count,expects</v>
      </c>
      <c r="C57" s="49" t="str">
        <f>IFERROR(__xludf.DUMMYFUNCTION("""COMPUTED_VALUE"""),"String")</f>
        <v>String</v>
      </c>
      <c r="D57" s="49" t="str">
        <f>IFERROR(__xludf.DUMMYFUNCTION("""COMPUTED_VALUE"""),"expects = [value1;value2;..]")</f>
        <v>expects = [value1;value2;..]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IFERROR(__xludf.DUMMYFUNCTION("""COMPUTED_VALUE"""),"getImageNameAndColor")</f>
        <v>getImageNameAndColor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 t="str">
        <f>IFERROR(__xludf.DUMMYFUNCTION("""COMPUTED_VALUE"""),"image + "",""+ color")</f>
        <v>image + ","+ color</v>
      </c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IFERROR(__xludf.DUMMYFUNCTION("""COMPUTED_VALUE"""),"getTextContain")</f>
        <v>getTextContain</v>
      </c>
      <c r="B59" s="49" t="str">
        <f>IFERROR(__xludf.DUMMYFUNCTION("""COMPUTED_VALUE"""),"element,component,containt")</f>
        <v>element,component,containt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IFERROR(__xludf.DUMMYFUNCTION("""COMPUTED_VALUE"""),"isScale")</f>
        <v>isScale</v>
      </c>
      <c r="B60" s="49" t="str">
        <f>IFERROR(__xludf.DUMMYFUNCTION("""COMPUTED_VALUE"""),"element,second,expect")</f>
        <v>element,second,expect</v>
      </c>
      <c r="C60" s="49" t="str">
        <f>IFERROR(__xludf.DUMMYFUNCTION("""COMPUTED_VALUE"""),"String")</f>
        <v>String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IFERROR(__xludf.DUMMYFUNCTION("""COMPUTED_VALUE"""),"isScale")</f>
        <v>isScale</v>
      </c>
      <c r="B61" s="49" t="str">
        <f>IFERROR(__xludf.DUMMYFUNCTION("""COMPUTED_VALUE"""),"element,component,property,second,expect")</f>
        <v>element,component,property,second,expect</v>
      </c>
      <c r="C61" s="49" t="str">
        <f>IFERROR(__xludf.DUMMYFUNCTION("""COMPUTED_VALUE"""),"String")</f>
        <v>String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IFERROR(__xludf.DUMMYFUNCTION("""COMPUTED_VALUE"""),"swipeRightToLeftEx")</f>
        <v>swipeRightToLeftEx</v>
      </c>
      <c r="B62" s="49" t="str">
        <f>IFERROR(__xludf.DUMMYFUNCTION("""COMPUTED_VALUE"""),"number")</f>
        <v>number</v>
      </c>
      <c r="C62" s="49" t="str">
        <f>IFERROR(__xludf.DUMMYFUNCTION("""COMPUTED_VALUE"""),"void")</f>
        <v>void</v>
      </c>
      <c r="D62" s="49" t="str">
        <f>IFERROR(__xludf.DUMMYFUNCTION("""COMPUTED_VALUE"""),"bài bao nhiêu")</f>
        <v>bài bao nhiêu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IFERROR(__xludf.DUMMYFUNCTION("""COMPUTED_VALUE"""),"getVideoName")</f>
        <v>getVideoName</v>
      </c>
      <c r="B63" s="49" t="str">
        <f>IFERROR(__xludf.DUMMYFUNCTION("""COMPUTED_VALUE"""),"element[,strSplit,indexSplit]")</f>
        <v>element[,strSplit,indexSplit]</v>
      </c>
      <c r="C63" s="49" t="str">
        <f>IFERROR(__xludf.DUMMYFUNCTION("""COMPUTED_VALUE"""),"String")</f>
        <v>String</v>
      </c>
      <c r="D63" s="49"/>
      <c r="E63" s="49"/>
      <c r="F63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IFERROR(__xludf.DUMMYFUNCTION("""COMPUTED_VALUE"""),"getVideoUrl")</f>
        <v>getVideoUrl</v>
      </c>
      <c r="B64" s="49" t="str">
        <f>IFERROR(__xludf.DUMMYFUNCTION("""COMPUTED_VALUE"""),"element[,strSplit,indexSplit]")</f>
        <v>element[,strSplit,indexSplit]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IFERROR(__xludf.DUMMYFUNCTION("""COMPUTED_VALUE"""),"sendKey")</f>
        <v>sendKey</v>
      </c>
      <c r="B65" s="49" t="str">
        <f>IFERROR(__xludf.DUMMYFUNCTION("""COMPUTED_VALUE"""),"element,component[,property],expect")</f>
        <v>element,component[,property],expect</v>
      </c>
      <c r="C65" s="49" t="str">
        <f>IFERROR(__xludf.DUMMYFUNCTION("""COMPUTED_VALUE"""),"void")</f>
        <v>void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IFERROR(__xludf.DUMMYFUNCTION("""COMPUTED_VALUE"""),"getResultByKey")</f>
        <v>getResultByKey</v>
      </c>
      <c r="B66" s="49" t="str">
        <f>IFERROR(__xludf.DUMMYFUNCTION("""COMPUTED_VALUE"""),"element,component,key")</f>
        <v>element,component,key</v>
      </c>
      <c r="C66" s="49" t="str">
        <f>IFERROR(__xludf.DUMMYFUNCTION("""COMPUTED_VALUE"""),"String")</f>
        <v>String</v>
      </c>
      <c r="D66" s="49" t="str">
        <f>IFERROR(__xludf.DUMMYFUNCTION("""COMPUTED_VALUE"""),"key = //$.Page[0].Id")</f>
        <v>key = //$.Page[0].Id</v>
      </c>
      <c r="E66" s="49"/>
      <c r="F66" s="49" t="str">
        <f>IFERROR(__xludf.DUMMYFUNCTION("""COMPUTED_VALUE"""),"return value by key in json array object")</f>
        <v>return value by key in json array object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IFERROR(__xludf.DUMMYFUNCTION("""COMPUTED_VALUE"""),"returnPath")</f>
        <v>returnPath</v>
      </c>
      <c r="B67" s="49" t="str">
        <f>IFERROR(__xludf.DUMMYFUNCTION("""COMPUTED_VALUE"""),"element,component,key,expect")</f>
        <v>element,component,key,expect</v>
      </c>
      <c r="C67" s="49" t="str">
        <f>IFERROR(__xludf.DUMMYFUNCTION("""COMPUTED_VALUE"""),"void")</f>
        <v>void</v>
      </c>
      <c r="D67" s="49"/>
      <c r="E67" s="49"/>
      <c r="F6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IFERROR(__xludf.DUMMYFUNCTION("""COMPUTED_VALUE"""),"returnPathContain")</f>
        <v>returnPathContain</v>
      </c>
      <c r="B68" s="49" t="str">
        <f>IFERROR(__xludf.DUMMYFUNCTION("""COMPUTED_VALUE"""),"element,component,key,expect")</f>
        <v>element,component,key,expect</v>
      </c>
      <c r="C68" s="49" t="str">
        <f>IFERROR(__xludf.DUMMYFUNCTION("""COMPUTED_VALUE"""),"void")</f>
        <v>void</v>
      </c>
      <c r="D68" s="49"/>
      <c r="E68" s="49"/>
      <c r="F68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IFERROR(__xludf.DUMMYFUNCTION("""COMPUTED_VALUE"""),"returnIndex")</f>
        <v>returnIndex</v>
      </c>
      <c r="B69" s="49" t="str">
        <f>IFERROR(__xludf.DUMMYFUNCTION("""COMPUTED_VALUE"""),"element,component,key,expect")</f>
        <v>element,component,key,expect</v>
      </c>
      <c r="C69" s="49" t="str">
        <f>IFERROR(__xludf.DUMMYFUNCTION("""COMPUTED_VALUE"""),"void")</f>
        <v>void</v>
      </c>
      <c r="D69" s="49"/>
      <c r="E69" s="49"/>
      <c r="F69" s="49" t="str">
        <f>IFERROR(__xludf.DUMMYFUNCTION("""COMPUTED_VALUE"""),"""index"" in variable file")</f>
        <v>"index" in variable file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IFERROR(__xludf.DUMMYFUNCTION("""COMPUTED_VALUE"""),"getSentenceByText")</f>
        <v>getSentenceByText</v>
      </c>
      <c r="B70" s="49" t="str">
        <f>IFERROR(__xludf.DUMMYFUNCTION("""COMPUTED_VALUE"""),"element,component[,split string]")</f>
        <v>element,component[,split string]</v>
      </c>
      <c r="C70" s="49" t="str">
        <f>IFERROR(__xludf.DUMMYFUNCTION("""COMPUTED_VALUE"""),"String")</f>
        <v>String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IFERROR(__xludf.DUMMYFUNCTION("""COMPUTED_VALUE"""),"setTagGameObject")</f>
        <v>setTagGameObject</v>
      </c>
      <c r="B71" s="49" t="str">
        <f>IFERROR(__xludf.DUMMYFUNCTION("""COMPUTED_VALUE"""),"element,tagName")</f>
        <v>element,tagName</v>
      </c>
      <c r="C71" s="49" t="str">
        <f>IFERROR(__xludf.DUMMYFUNCTION("""COMPUTED_VALUE"""),"void")</f>
        <v>void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IFERROR(__xludf.DUMMYFUNCTION("""COMPUTED_VALUE"""),"drag")</f>
        <v>drag</v>
      </c>
      <c r="B72" s="49" t="str">
        <f>IFERROR(__xludf.DUMMYFUNCTION("""COMPUTED_VALUE"""),"element1,element2")</f>
        <v>element1,element2</v>
      </c>
      <c r="C72" s="49" t="str">
        <f>IFERROR(__xludf.DUMMYFUNCTION("""COMPUTED_VALUE"""),"void")</f>
        <v>void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IFERROR(__xludf.DUMMYFUNCTION("""COMPUTED_VALUE"""),"returnChooseTopic")</f>
        <v>returnChooseTopic</v>
      </c>
      <c r="B73" s="49" t="str">
        <f>IFERROR(__xludf.DUMMYFUNCTION("""COMPUTED_VALUE"""),"from,to,exception,part")</f>
        <v>from,to,exception,part</v>
      </c>
      <c r="C73" s="49" t="str">
        <f>IFERROR(__xludf.DUMMYFUNCTION("""COMPUTED_VALUE"""),"void")</f>
        <v>void</v>
      </c>
      <c r="D73" s="49"/>
      <c r="E73" s="49"/>
      <c r="F73" s="49"/>
      <c r="G73" s="49" t="str">
        <f>IFERROR(__xludf.DUMMYFUNCTION("""COMPUTED_VALUE"""),"KeyWordCustomForAISpeak")</f>
        <v>KeyWordCustomForAISpeak</v>
      </c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IFERROR(__xludf.DUMMYFUNCTION("""COMPUTED_VALUE"""),"deFindModeRunTestCase")</f>
        <v>deFindModeRunTestCase</v>
      </c>
      <c r="B74" s="49" t="str">
        <f>IFERROR(__xludf.DUMMYFUNCTION("""COMPUTED_VALUE"""),"key,sheetName,from,to")</f>
        <v>key,sheetName,from,to</v>
      </c>
      <c r="C74" s="49" t="str">
        <f>IFERROR(__xludf.DUMMYFUNCTION("""COMPUTED_VALUE"""),"void")</f>
        <v>void</v>
      </c>
      <c r="D74" s="49"/>
      <c r="E74" s="49"/>
      <c r="F74" s="49"/>
      <c r="G74" s="49" t="str">
        <f>IFERROR(__xludf.DUMMYFUNCTION("""COMPUTED_VALUE"""),"KeyWordCustomForAISpeak")</f>
        <v>KeyWordCustomForAISpeak</v>
      </c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IFERROR(__xludf.DUMMYFUNCTION("""COMPUTED_VALUE"""),"returnModeTC")</f>
        <v>returnModeTC</v>
      </c>
      <c r="B75" s="49" t="str">
        <f>IFERROR(__xludf.DUMMYFUNCTION("""COMPUTED_VALUE"""),"sheetName,to,expected,contain")</f>
        <v>sheetName,to,expected,contain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