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ThanhDT19\Download\"/>
    </mc:Choice>
  </mc:AlternateContent>
  <bookViews>
    <workbookView xWindow="60" yWindow="3225" windowWidth="20490" windowHeight="7650"/>
  </bookViews>
  <sheets>
    <sheet name="Trainee Management Module" sheetId="9" r:id="rId1"/>
  </sheets>
  <definedNames>
    <definedName name="prevWBS" localSheetId="0">'Trainee Management Module'!$A1048576</definedName>
    <definedName name="_xlnm.Print_Area" localSheetId="0">'Trainee Management Module'!$A$1:$BO$52</definedName>
    <definedName name="_xlnm.Print_Titles" localSheetId="0">'Trainee Management Module'!$4:$7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J45" i="9" l="1"/>
  <c r="G10" i="9"/>
  <c r="H70" i="9" l="1"/>
  <c r="G80" i="9" l="1"/>
  <c r="J80" i="9" s="1"/>
  <c r="G79" i="9"/>
  <c r="J79" i="9" s="1"/>
  <c r="G78" i="9"/>
  <c r="J78" i="9" s="1"/>
  <c r="G77" i="9"/>
  <c r="J77" i="9" s="1"/>
  <c r="G76" i="9"/>
  <c r="J76" i="9" s="1"/>
  <c r="G75" i="9"/>
  <c r="J75" i="9" s="1"/>
  <c r="G74" i="9"/>
  <c r="J74" i="9" s="1"/>
  <c r="G73" i="9"/>
  <c r="J73" i="9" s="1"/>
  <c r="G72" i="9"/>
  <c r="J72" i="9" s="1"/>
  <c r="A72" i="9"/>
  <c r="A73" i="9" s="1"/>
  <c r="A74" i="9" s="1"/>
  <c r="G71" i="9"/>
  <c r="J71" i="9" s="1"/>
  <c r="G69" i="9"/>
  <c r="J69" i="9" s="1"/>
  <c r="G68" i="9"/>
  <c r="J68" i="9" s="1"/>
  <c r="G67" i="9"/>
  <c r="J67" i="9" s="1"/>
  <c r="G66" i="9"/>
  <c r="J66" i="9" s="1"/>
  <c r="G65" i="9"/>
  <c r="J65" i="9" s="1"/>
  <c r="G64" i="9"/>
  <c r="J64" i="9" s="1"/>
  <c r="G63" i="9"/>
  <c r="J63" i="9" s="1"/>
  <c r="A63" i="9"/>
  <c r="A64" i="9" s="1"/>
  <c r="A65" i="9" s="1"/>
  <c r="A66" i="9" s="1"/>
  <c r="A67" i="9" s="1"/>
  <c r="A68" i="9" s="1"/>
  <c r="A69" i="9" s="1"/>
  <c r="G62" i="9"/>
  <c r="J62" i="9" s="1"/>
  <c r="H61" i="9"/>
  <c r="G60" i="9"/>
  <c r="J60" i="9" s="1"/>
  <c r="G59" i="9"/>
  <c r="J59" i="9" s="1"/>
  <c r="G58" i="9"/>
  <c r="J58" i="9" s="1"/>
  <c r="G57" i="9"/>
  <c r="J57" i="9" s="1"/>
  <c r="G56" i="9"/>
  <c r="J56" i="9" s="1"/>
  <c r="G55" i="9"/>
  <c r="J55" i="9" s="1"/>
  <c r="G54" i="9"/>
  <c r="J54" i="9" s="1"/>
  <c r="A54" i="9"/>
  <c r="A55" i="9" s="1"/>
  <c r="A56" i="9" s="1"/>
  <c r="A57" i="9" s="1"/>
  <c r="A58" i="9" s="1"/>
  <c r="A59" i="9" s="1"/>
  <c r="A60" i="9" s="1"/>
  <c r="G53" i="9"/>
  <c r="J53" i="9" s="1"/>
  <c r="H52" i="9"/>
  <c r="G51" i="9"/>
  <c r="J51" i="9" s="1"/>
  <c r="G50" i="9"/>
  <c r="J50" i="9" s="1"/>
  <c r="G49" i="9"/>
  <c r="J49" i="9" s="1"/>
  <c r="G48" i="9"/>
  <c r="J48" i="9" s="1"/>
  <c r="G47" i="9"/>
  <c r="J47" i="9" s="1"/>
  <c r="G46" i="9"/>
  <c r="J46" i="9" s="1"/>
  <c r="G45" i="9"/>
  <c r="A45" i="9"/>
  <c r="A46" i="9" s="1"/>
  <c r="A47" i="9" s="1"/>
  <c r="A48" i="9" s="1"/>
  <c r="A49" i="9" s="1"/>
  <c r="A50" i="9" s="1"/>
  <c r="A51" i="9" s="1"/>
  <c r="G44" i="9"/>
  <c r="J44" i="9" s="1"/>
  <c r="H43" i="9"/>
  <c r="G42" i="9"/>
  <c r="J42" i="9" s="1"/>
  <c r="G41" i="9"/>
  <c r="J41" i="9" s="1"/>
  <c r="G40" i="9"/>
  <c r="J40" i="9" s="1"/>
  <c r="G39" i="9"/>
  <c r="J39" i="9" s="1"/>
  <c r="G38" i="9"/>
  <c r="J38" i="9" s="1"/>
  <c r="G37" i="9"/>
  <c r="J37" i="9" s="1"/>
  <c r="G36" i="9"/>
  <c r="J36" i="9" s="1"/>
  <c r="A36" i="9"/>
  <c r="A37" i="9" s="1"/>
  <c r="A38" i="9" s="1"/>
  <c r="A39" i="9" s="1"/>
  <c r="A40" i="9" s="1"/>
  <c r="A41" i="9" s="1"/>
  <c r="A42" i="9" s="1"/>
  <c r="G35" i="9"/>
  <c r="J35" i="9" s="1"/>
  <c r="H34" i="9"/>
  <c r="G33" i="9"/>
  <c r="J33" i="9" s="1"/>
  <c r="G32" i="9"/>
  <c r="J32" i="9" s="1"/>
  <c r="G31" i="9"/>
  <c r="J31" i="9" s="1"/>
  <c r="G30" i="9"/>
  <c r="J30" i="9" s="1"/>
  <c r="G29" i="9"/>
  <c r="J29" i="9" s="1"/>
  <c r="G28" i="9"/>
  <c r="J28" i="9" s="1"/>
  <c r="G27" i="9"/>
  <c r="J27" i="9" s="1"/>
  <c r="A27" i="9"/>
  <c r="A28" i="9" s="1"/>
  <c r="A29" i="9" s="1"/>
  <c r="A30" i="9" s="1"/>
  <c r="A31" i="9" s="1"/>
  <c r="A32" i="9" s="1"/>
  <c r="A33" i="9" s="1"/>
  <c r="G26" i="9"/>
  <c r="J26" i="9" s="1"/>
  <c r="H25" i="9"/>
  <c r="G24" i="9"/>
  <c r="J24" i="9" s="1"/>
  <c r="G23" i="9"/>
  <c r="J23" i="9" s="1"/>
  <c r="G22" i="9"/>
  <c r="J22" i="9" s="1"/>
  <c r="G21" i="9"/>
  <c r="J21" i="9" s="1"/>
  <c r="G20" i="9"/>
  <c r="J20" i="9" s="1"/>
  <c r="G19" i="9"/>
  <c r="J19" i="9" s="1"/>
  <c r="G18" i="9"/>
  <c r="J18" i="9" s="1"/>
  <c r="A18" i="9"/>
  <c r="A19" i="9" s="1"/>
  <c r="A20" i="9" s="1"/>
  <c r="A21" i="9" s="1"/>
  <c r="A22" i="9" s="1"/>
  <c r="A23" i="9" s="1"/>
  <c r="A24" i="9" s="1"/>
  <c r="G17" i="9"/>
  <c r="J17" i="9" s="1"/>
  <c r="H16" i="9"/>
  <c r="G15" i="9"/>
  <c r="J15" i="9" s="1"/>
  <c r="G14" i="9"/>
  <c r="J14" i="9" s="1"/>
  <c r="G13" i="9"/>
  <c r="J13" i="9" s="1"/>
  <c r="G12" i="9"/>
  <c r="J12" i="9" s="1"/>
  <c r="G11" i="9"/>
  <c r="J11" i="9" s="1"/>
  <c r="J10" i="9"/>
  <c r="G9" i="9"/>
  <c r="J9" i="9" s="1"/>
  <c r="G8" i="9"/>
  <c r="J8" i="9" s="1"/>
  <c r="A8" i="9"/>
  <c r="A9" i="9" s="1"/>
  <c r="A10" i="9" s="1"/>
  <c r="A11" i="9" s="1"/>
  <c r="A12" i="9" s="1"/>
  <c r="A13" i="9" s="1"/>
  <c r="A14" i="9" s="1"/>
  <c r="A15" i="9" s="1"/>
  <c r="L6" i="9"/>
  <c r="M6" i="9" s="1"/>
  <c r="L4" i="9" l="1"/>
  <c r="H83" i="9"/>
  <c r="H85" i="9" s="1"/>
  <c r="N6" i="9"/>
  <c r="M7" i="9"/>
  <c r="L5" i="9"/>
  <c r="L7" i="9"/>
  <c r="N7" i="9" l="1"/>
  <c r="O6" i="9"/>
  <c r="P6" i="9" l="1"/>
  <c r="O7" i="9"/>
  <c r="Q6" i="9" l="1"/>
  <c r="P7" i="9"/>
  <c r="R6" i="9" l="1"/>
  <c r="Q7" i="9"/>
  <c r="S6" i="9" l="1"/>
  <c r="R7" i="9"/>
  <c r="S5" i="9" l="1"/>
  <c r="S4" i="9"/>
  <c r="S7" i="9"/>
  <c r="T6" i="9"/>
  <c r="T7" i="9" l="1"/>
  <c r="U6" i="9"/>
  <c r="V6" i="9" l="1"/>
  <c r="U7" i="9"/>
  <c r="V7" i="9" l="1"/>
  <c r="W6" i="9"/>
  <c r="W7" i="9" l="1"/>
  <c r="X6" i="9"/>
  <c r="Y6" i="9" l="1"/>
  <c r="X7" i="9"/>
  <c r="Z6" i="9" l="1"/>
  <c r="Y7" i="9"/>
  <c r="Z5" i="9" l="1"/>
  <c r="Z4" i="9"/>
  <c r="AA6" i="9"/>
  <c r="Z7" i="9"/>
  <c r="AB6" i="9" l="1"/>
  <c r="AA7" i="9"/>
  <c r="AC6" i="9" l="1"/>
  <c r="AB7" i="9"/>
  <c r="AD6" i="9" l="1"/>
  <c r="AC7" i="9"/>
  <c r="AE6" i="9" l="1"/>
  <c r="AD7" i="9"/>
  <c r="AF6" i="9" l="1"/>
  <c r="AE7" i="9"/>
  <c r="AG6" i="9" l="1"/>
  <c r="AF7" i="9"/>
  <c r="AG5" i="9" l="1"/>
  <c r="AH6" i="9"/>
  <c r="AG7" i="9"/>
  <c r="AG4" i="9"/>
  <c r="AI6" i="9" l="1"/>
  <c r="AH7" i="9"/>
  <c r="AI7" i="9" l="1"/>
  <c r="AJ6" i="9"/>
  <c r="AK6" i="9" l="1"/>
  <c r="AJ7" i="9"/>
  <c r="AL6" i="9" l="1"/>
  <c r="AK7" i="9"/>
  <c r="AL7" i="9" l="1"/>
  <c r="AM6" i="9"/>
  <c r="AN6" i="9" l="1"/>
  <c r="AM7" i="9"/>
  <c r="AO6" i="9" l="1"/>
  <c r="AN7" i="9"/>
  <c r="AN5" i="9"/>
  <c r="AN4" i="9"/>
  <c r="AP6" i="9" l="1"/>
  <c r="AO7" i="9"/>
  <c r="AQ6" i="9" l="1"/>
  <c r="AP7" i="9"/>
  <c r="AR6" i="9" l="1"/>
  <c r="AQ7" i="9"/>
  <c r="AR7" i="9" l="1"/>
  <c r="AS6" i="9"/>
  <c r="AT6" i="9" l="1"/>
  <c r="AS7" i="9"/>
  <c r="AT7" i="9" l="1"/>
  <c r="AU6" i="9"/>
  <c r="AU5" i="9" l="1"/>
  <c r="AU4" i="9"/>
  <c r="AV6" i="9"/>
  <c r="AU7" i="9"/>
  <c r="AW6" i="9" l="1"/>
  <c r="AV7" i="9"/>
  <c r="AX6" i="9" l="1"/>
  <c r="AW7" i="9"/>
  <c r="AY6" i="9" l="1"/>
  <c r="AX7" i="9"/>
  <c r="AY7" i="9" l="1"/>
  <c r="AZ6" i="9"/>
  <c r="BA6" i="9" l="1"/>
  <c r="AZ7" i="9"/>
  <c r="BB6" i="9" l="1"/>
  <c r="BA7" i="9"/>
  <c r="BB7" i="9" l="1"/>
  <c r="BB5" i="9"/>
  <c r="BB4" i="9"/>
  <c r="BC6" i="9"/>
  <c r="BD6" i="9" l="1"/>
  <c r="BC7" i="9"/>
  <c r="BE6" i="9" l="1"/>
  <c r="BD7" i="9"/>
  <c r="BF6" i="9" l="1"/>
  <c r="BE7" i="9"/>
  <c r="BG6" i="9" l="1"/>
  <c r="BF7" i="9"/>
  <c r="BH6" i="9" l="1"/>
  <c r="BG7" i="9"/>
  <c r="BH7" i="9" l="1"/>
  <c r="BI6" i="9"/>
  <c r="BJ6" i="9" l="1"/>
  <c r="BI7" i="9"/>
  <c r="BI5" i="9"/>
  <c r="BI4" i="9"/>
  <c r="BJ7" i="9" l="1"/>
  <c r="BK6" i="9"/>
  <c r="BL6" i="9" l="1"/>
  <c r="BK7" i="9"/>
  <c r="BM6" i="9" l="1"/>
  <c r="BL7" i="9"/>
  <c r="BN6" i="9" l="1"/>
  <c r="BM7" i="9"/>
  <c r="BO6" i="9" l="1"/>
  <c r="BO7" i="9" s="1"/>
  <c r="BN7"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Task Lead</t>
        </r>
        <r>
          <rPr>
            <sz val="9"/>
            <color indexed="81"/>
            <rFont val="Tahoma"/>
            <family val="2"/>
          </rPr>
          <t xml:space="preserve">
Enter the name of the Task Lead in this column.</t>
        </r>
      </text>
    </comment>
    <comment ref="E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<sst xmlns="http://schemas.openxmlformats.org/spreadsheetml/2006/main" count="147" uniqueCount="45">
  <si>
    <t>WBS</t>
  </si>
  <si>
    <t>TASK</t>
  </si>
  <si>
    <t>START</t>
  </si>
  <si>
    <t>END</t>
  </si>
  <si>
    <t>DAYS</t>
  </si>
  <si>
    <t>% DONE</t>
  </si>
  <si>
    <t>WORK DAYS</t>
  </si>
  <si>
    <t>PREDECESSOR</t>
  </si>
  <si>
    <t xml:space="preserve">Display Week </t>
  </si>
  <si>
    <t xml:space="preserve">Project Start Date </t>
  </si>
  <si>
    <t xml:space="preserve">Project Lead </t>
  </si>
  <si>
    <t>Study requirement Q&amp;A list</t>
  </si>
  <si>
    <t>Design Screen</t>
  </si>
  <si>
    <t>Code</t>
  </si>
  <si>
    <t>Code review &amp; Fixbug</t>
  </si>
  <si>
    <t>ACTUAL</t>
  </si>
  <si>
    <t>ASSIGN TO</t>
  </si>
  <si>
    <t>UT Case Document</t>
  </si>
  <si>
    <t>Prepare UT scripts</t>
  </si>
  <si>
    <t>Perform UT &amp; Fix bugs</t>
  </si>
  <si>
    <t>[Landing Page - TBU]</t>
  </si>
  <si>
    <t>[Login-Logout-Filter/Interceptor] 
(UC1: Log in,  UC 2: Logout)</t>
  </si>
  <si>
    <t>MD</t>
  </si>
  <si>
    <t>Database Design</t>
  </si>
  <si>
    <t>Team Lead</t>
  </si>
  <si>
    <t>Build Project</t>
  </si>
  <si>
    <t>Total (Man-days)</t>
  </si>
  <si>
    <t>(days)</t>
  </si>
  <si>
    <t>Members</t>
  </si>
  <si>
    <t>Message list</t>
  </si>
  <si>
    <t>Checkstyle</t>
  </si>
  <si>
    <t>Exception Handler</t>
  </si>
  <si>
    <t>Automate Code review with Checkstyle</t>
  </si>
  <si>
    <t>FAMS Project Schedule</t>
  </si>
  <si>
    <t>[Trainee Listing]
(U: Search Trainee, UC 32: Delete Trainee Profile)</t>
  </si>
  <si>
    <t>[Trainee Profile – View Trainee Information]
(UC 31: View Trainee Profile)</t>
  </si>
  <si>
    <t>[Trainee Profile – Update Trainee Information]
(UC 30: Update Trainee Profile)</t>
  </si>
  <si>
    <t>[Trainee Profile – View Training Result] --&gt; Class1
(UC 33:  Calculate Disciplinary Point -&gt; UC35)</t>
  </si>
  <si>
    <t>[Trainee Profile – View Training Result] --&gt; Class1
(N/A)</t>
  </si>
  <si>
    <t>Trainee Management Module</t>
  </si>
  <si>
    <t>ThanhDT19</t>
  </si>
  <si>
    <t>LinhNT70</t>
  </si>
  <si>
    <t>TuanPM22</t>
  </si>
  <si>
    <t>DuongHM</t>
  </si>
  <si>
    <t>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</si>
</sst>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
      <b/>
      <sz val="9"/>
      <color rgb="FF000000"/>
      <name val="Arial"/>
      <family val="2"/>
      <scheme val="minor"/>
    </font>
    <font>
      <b/>
      <sz val="10"/>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4" fillId="21" borderId="13" xfId="0" applyFont="1" applyFill="1" applyBorder="1" applyAlignment="1" applyProtection="1">
      <alignment vertical="center"/>
    </xf>
    <xf numFmtId="0" fontId="44" fillId="21" borderId="10" xfId="0" applyFont="1" applyFill="1" applyBorder="1" applyAlignment="1" applyProtection="1">
      <alignment vertical="center"/>
    </xf>
    <xf numFmtId="0" fontId="34" fillId="21" borderId="13" xfId="0" applyFont="1" applyFill="1" applyBorder="1" applyAlignment="1" applyProtection="1">
      <alignment vertical="center" wrapText="1"/>
    </xf>
    <xf numFmtId="0" fontId="34" fillId="21" borderId="10" xfId="0" applyFont="1" applyFill="1" applyBorder="1" applyAlignment="1" applyProtection="1">
      <alignment vertical="center" wrapText="1"/>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0" fillId="0" borderId="13" xfId="0" applyFont="1" applyFill="1" applyBorder="1" applyAlignment="1" applyProtection="1">
      <alignment horizontal="left" vertical="center"/>
    </xf>
    <xf numFmtId="2" fontId="35" fillId="23" borderId="11" xfId="0" applyNumberFormat="1" applyFont="1" applyFill="1" applyBorder="1" applyAlignment="1" applyProtection="1">
      <alignment horizontal="center" vertical="center"/>
    </xf>
    <xf numFmtId="2" fontId="45" fillId="23" borderId="0" xfId="0" applyNumberFormat="1" applyFont="1" applyFill="1" applyBorder="1" applyAlignment="1" applyProtection="1">
      <alignment horizontal="center" vertical="center"/>
    </xf>
    <xf numFmtId="2" fontId="30" fillId="21" borderId="10" xfId="40" applyNumberFormat="1" applyFont="1" applyFill="1" applyBorder="1" applyAlignment="1" applyProtection="1">
      <alignment horizontal="center" vertical="center"/>
    </xf>
    <xf numFmtId="2" fontId="30" fillId="21" borderId="13" xfId="40" applyNumberFormat="1" applyFont="1" applyFill="1" applyBorder="1" applyAlignment="1" applyProtection="1">
      <alignment horizontal="center" vertical="center"/>
    </xf>
    <xf numFmtId="2" fontId="46" fillId="0" borderId="0" xfId="0" applyNumberFormat="1" applyFont="1" applyProtection="1"/>
    <xf numFmtId="2" fontId="45" fillId="23" borderId="11" xfId="0" applyNumberFormat="1" applyFont="1" applyFill="1" applyBorder="1" applyAlignment="1" applyProtection="1">
      <alignment horizontal="center" vertical="center"/>
    </xf>
    <xf numFmtId="0" fontId="1" fillId="0" borderId="0" xfId="0" applyFont="1" applyProtection="1"/>
    <xf numFmtId="0" fontId="35" fillId="0" borderId="0" xfId="0" applyFont="1" applyFill="1" applyBorder="1" applyAlignment="1" applyProtection="1">
      <alignment horizontal="center" vertical="center"/>
    </xf>
    <xf numFmtId="0" fontId="46" fillId="0" borderId="0" xfId="0" applyFont="1" applyProtection="1"/>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6" fillId="0" borderId="0" xfId="0" applyFont="1" applyAlignment="1" applyProtection="1">
      <alignment horizontal="right"/>
    </xf>
    <xf numFmtId="0" fontId="30" fillId="0" borderId="13" xfId="0" applyNumberFormat="1" applyFont="1" applyFill="1" applyBorder="1" applyAlignment="1" applyProtection="1">
      <alignment horizontal="center" vertical="center"/>
    </xf>
    <xf numFmtId="0" fontId="30" fillId="0" borderId="0" xfId="0" applyFont="1" applyFill="1" applyBorder="1" applyAlignment="1" applyProtection="1">
      <alignment horizontal="center"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3</xdr:col>
      <xdr:colOff>335089</xdr:colOff>
      <xdr:row>5</xdr:row>
      <xdr:rowOff>142875</xdr:rowOff>
    </xdr:from>
    <xdr:to>
      <xdr:col>7</xdr:col>
      <xdr:colOff>381761</xdr:colOff>
      <xdr:row>14</xdr:row>
      <xdr:rowOff>218152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O85"/>
  <sheetViews>
    <sheetView showGridLines="0" tabSelected="1" zoomScaleNormal="100" workbookViewId="0">
      <pane ySplit="7" topLeftCell="A8" activePane="bottomLeft" state="frozen"/>
      <selection pane="bottomLeft" activeCell="D14" sqref="D14"/>
    </sheetView>
  </sheetViews>
  <sheetFormatPr defaultColWidth="9.140625" defaultRowHeight="12.75" x14ac:dyDescent="0.2"/>
  <cols>
    <col min="1" max="1" width="6.85546875" style="5" customWidth="1"/>
    <col min="2" max="2" width="45" style="1" customWidth="1"/>
    <col min="3" max="3" width="17" style="1" customWidth="1"/>
    <col min="4" max="4" width="13" style="1" customWidth="1"/>
    <col min="5" max="5" width="14.5703125" style="6" customWidth="1"/>
    <col min="6" max="7" width="12" style="1" customWidth="1"/>
    <col min="8" max="8" width="6" style="1" customWidth="1"/>
    <col min="9" max="9" width="6.7109375" style="1" customWidth="1"/>
    <col min="10" max="10" width="6.42578125" style="1" customWidth="1"/>
    <col min="11" max="11" width="1.85546875" style="1" customWidth="1"/>
    <col min="12" max="67" width="2.42578125" style="1" customWidth="1"/>
    <col min="68" max="16384" width="9.140625" style="3"/>
  </cols>
  <sheetData>
    <row r="1" spans="1:67" ht="30" customHeight="1" x14ac:dyDescent="0.2">
      <c r="A1" s="58" t="s">
        <v>33</v>
      </c>
      <c r="B1" s="10"/>
      <c r="C1" s="10"/>
      <c r="D1" s="10"/>
      <c r="E1" s="10"/>
      <c r="F1" s="10"/>
      <c r="G1" s="10"/>
      <c r="J1" s="62"/>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t="s">
        <v>39</v>
      </c>
      <c r="B2" s="7"/>
      <c r="C2" s="7"/>
      <c r="D2" s="7"/>
      <c r="E2" s="9"/>
      <c r="F2" s="63"/>
      <c r="G2" s="63"/>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3"/>
      <c r="B4" s="47" t="s">
        <v>9</v>
      </c>
      <c r="C4" s="88">
        <v>43907</v>
      </c>
      <c r="D4" s="88"/>
      <c r="E4" s="88"/>
      <c r="F4" s="88"/>
      <c r="G4" s="44"/>
      <c r="H4" s="47" t="s">
        <v>8</v>
      </c>
      <c r="I4" s="61">
        <v>1</v>
      </c>
      <c r="J4" s="45"/>
      <c r="K4" s="13"/>
      <c r="L4" s="85" t="str">
        <f>"Week "&amp;(L6-($C$4-WEEKDAY($C$4,1)+2))/7+1</f>
        <v>Week 1</v>
      </c>
      <c r="M4" s="86"/>
      <c r="N4" s="86"/>
      <c r="O4" s="86"/>
      <c r="P4" s="86"/>
      <c r="Q4" s="86"/>
      <c r="R4" s="87"/>
      <c r="S4" s="85" t="str">
        <f>"Week "&amp;(S6-($C$4-WEEKDAY($C$4,1)+2))/7+1</f>
        <v>Week 2</v>
      </c>
      <c r="T4" s="86"/>
      <c r="U4" s="86"/>
      <c r="V4" s="86"/>
      <c r="W4" s="86"/>
      <c r="X4" s="86"/>
      <c r="Y4" s="87"/>
      <c r="Z4" s="85" t="str">
        <f>"Week "&amp;(Z6-($C$4-WEEKDAY($C$4,1)+2))/7+1</f>
        <v>Week 3</v>
      </c>
      <c r="AA4" s="86"/>
      <c r="AB4" s="86"/>
      <c r="AC4" s="86"/>
      <c r="AD4" s="86"/>
      <c r="AE4" s="86"/>
      <c r="AF4" s="87"/>
      <c r="AG4" s="85" t="str">
        <f>"Week "&amp;(AG6-($C$4-WEEKDAY($C$4,1)+2))/7+1</f>
        <v>Week 4</v>
      </c>
      <c r="AH4" s="86"/>
      <c r="AI4" s="86"/>
      <c r="AJ4" s="86"/>
      <c r="AK4" s="86"/>
      <c r="AL4" s="86"/>
      <c r="AM4" s="87"/>
      <c r="AN4" s="85" t="str">
        <f>"Week "&amp;(AN6-($C$4-WEEKDAY($C$4,1)+2))/7+1</f>
        <v>Week 5</v>
      </c>
      <c r="AO4" s="86"/>
      <c r="AP4" s="86"/>
      <c r="AQ4" s="86"/>
      <c r="AR4" s="86"/>
      <c r="AS4" s="86"/>
      <c r="AT4" s="87"/>
      <c r="AU4" s="85" t="str">
        <f>"Week "&amp;(AU6-($C$4-WEEKDAY($C$4,1)+2))/7+1</f>
        <v>Week 6</v>
      </c>
      <c r="AV4" s="86"/>
      <c r="AW4" s="86"/>
      <c r="AX4" s="86"/>
      <c r="AY4" s="86"/>
      <c r="AZ4" s="86"/>
      <c r="BA4" s="87"/>
      <c r="BB4" s="85" t="str">
        <f>"Week "&amp;(BB6-($C$4-WEEKDAY($C$4,1)+2))/7+1</f>
        <v>Week 7</v>
      </c>
      <c r="BC4" s="86"/>
      <c r="BD4" s="86"/>
      <c r="BE4" s="86"/>
      <c r="BF4" s="86"/>
      <c r="BG4" s="86"/>
      <c r="BH4" s="87"/>
      <c r="BI4" s="85" t="str">
        <f>"Week "&amp;(BI6-($C$4-WEEKDAY($C$4,1)+2))/7+1</f>
        <v>Week 8</v>
      </c>
      <c r="BJ4" s="86"/>
      <c r="BK4" s="86"/>
      <c r="BL4" s="86"/>
      <c r="BM4" s="86"/>
      <c r="BN4" s="86"/>
      <c r="BO4" s="87"/>
    </row>
    <row r="5" spans="1:67" ht="17.25" customHeight="1" x14ac:dyDescent="0.2">
      <c r="A5" s="43"/>
      <c r="B5" s="47" t="s">
        <v>10</v>
      </c>
      <c r="C5" s="84" t="s">
        <v>40</v>
      </c>
      <c r="D5" s="84"/>
      <c r="E5" s="84"/>
      <c r="F5" s="84"/>
      <c r="G5" s="46"/>
      <c r="H5" s="46"/>
      <c r="I5" s="46"/>
      <c r="J5" s="46"/>
      <c r="K5" s="13"/>
      <c r="L5" s="89">
        <f>L6</f>
        <v>43906</v>
      </c>
      <c r="M5" s="90"/>
      <c r="N5" s="90"/>
      <c r="O5" s="90"/>
      <c r="P5" s="90"/>
      <c r="Q5" s="90"/>
      <c r="R5" s="91"/>
      <c r="S5" s="89">
        <f>S6</f>
        <v>43913</v>
      </c>
      <c r="T5" s="90"/>
      <c r="U5" s="90"/>
      <c r="V5" s="90"/>
      <c r="W5" s="90"/>
      <c r="X5" s="90"/>
      <c r="Y5" s="91"/>
      <c r="Z5" s="89">
        <f>Z6</f>
        <v>43920</v>
      </c>
      <c r="AA5" s="90"/>
      <c r="AB5" s="90"/>
      <c r="AC5" s="90"/>
      <c r="AD5" s="90"/>
      <c r="AE5" s="90"/>
      <c r="AF5" s="91"/>
      <c r="AG5" s="89">
        <f>AG6</f>
        <v>43927</v>
      </c>
      <c r="AH5" s="90"/>
      <c r="AI5" s="90"/>
      <c r="AJ5" s="90"/>
      <c r="AK5" s="90"/>
      <c r="AL5" s="90"/>
      <c r="AM5" s="91"/>
      <c r="AN5" s="89">
        <f>AN6</f>
        <v>43934</v>
      </c>
      <c r="AO5" s="90"/>
      <c r="AP5" s="90"/>
      <c r="AQ5" s="90"/>
      <c r="AR5" s="90"/>
      <c r="AS5" s="90"/>
      <c r="AT5" s="91"/>
      <c r="AU5" s="89">
        <f>AU6</f>
        <v>43941</v>
      </c>
      <c r="AV5" s="90"/>
      <c r="AW5" s="90"/>
      <c r="AX5" s="90"/>
      <c r="AY5" s="90"/>
      <c r="AZ5" s="90"/>
      <c r="BA5" s="91"/>
      <c r="BB5" s="89">
        <f>BB6</f>
        <v>43948</v>
      </c>
      <c r="BC5" s="90"/>
      <c r="BD5" s="90"/>
      <c r="BE5" s="90"/>
      <c r="BF5" s="90"/>
      <c r="BG5" s="90"/>
      <c r="BH5" s="91"/>
      <c r="BI5" s="89">
        <f>BI6</f>
        <v>43955</v>
      </c>
      <c r="BJ5" s="90"/>
      <c r="BK5" s="90"/>
      <c r="BL5" s="90"/>
      <c r="BM5" s="90"/>
      <c r="BN5" s="90"/>
      <c r="BO5" s="91"/>
    </row>
    <row r="6" spans="1:67" x14ac:dyDescent="0.2">
      <c r="A6" s="12"/>
      <c r="B6" s="13"/>
      <c r="C6" s="13"/>
      <c r="D6" s="13"/>
      <c r="E6" s="14"/>
      <c r="F6" s="13"/>
      <c r="G6" s="13"/>
      <c r="H6" s="13"/>
      <c r="I6" s="13"/>
      <c r="J6" s="13"/>
      <c r="K6" s="13"/>
      <c r="L6" s="32">
        <f>C4-WEEKDAY(C4,1)+2+7*(I4-1)</f>
        <v>43906</v>
      </c>
      <c r="M6" s="25">
        <f t="shared" ref="M6:AR6" si="0">L6+1</f>
        <v>43907</v>
      </c>
      <c r="N6" s="25">
        <f t="shared" si="0"/>
        <v>43908</v>
      </c>
      <c r="O6" s="25">
        <f t="shared" si="0"/>
        <v>43909</v>
      </c>
      <c r="P6" s="25">
        <f t="shared" si="0"/>
        <v>43910</v>
      </c>
      <c r="Q6" s="25">
        <f t="shared" si="0"/>
        <v>43911</v>
      </c>
      <c r="R6" s="33">
        <f t="shared" si="0"/>
        <v>43912</v>
      </c>
      <c r="S6" s="32">
        <f t="shared" si="0"/>
        <v>43913</v>
      </c>
      <c r="T6" s="25">
        <f t="shared" si="0"/>
        <v>43914</v>
      </c>
      <c r="U6" s="25">
        <f t="shared" si="0"/>
        <v>43915</v>
      </c>
      <c r="V6" s="25">
        <f t="shared" si="0"/>
        <v>43916</v>
      </c>
      <c r="W6" s="25">
        <f t="shared" si="0"/>
        <v>43917</v>
      </c>
      <c r="X6" s="25">
        <f t="shared" si="0"/>
        <v>43918</v>
      </c>
      <c r="Y6" s="33">
        <f t="shared" si="0"/>
        <v>43919</v>
      </c>
      <c r="Z6" s="32">
        <f t="shared" si="0"/>
        <v>43920</v>
      </c>
      <c r="AA6" s="25">
        <f t="shared" si="0"/>
        <v>43921</v>
      </c>
      <c r="AB6" s="25">
        <f t="shared" si="0"/>
        <v>43922</v>
      </c>
      <c r="AC6" s="25">
        <f t="shared" si="0"/>
        <v>43923</v>
      </c>
      <c r="AD6" s="25">
        <f t="shared" si="0"/>
        <v>43924</v>
      </c>
      <c r="AE6" s="25">
        <f t="shared" si="0"/>
        <v>43925</v>
      </c>
      <c r="AF6" s="33">
        <f t="shared" si="0"/>
        <v>43926</v>
      </c>
      <c r="AG6" s="32">
        <f t="shared" si="0"/>
        <v>43927</v>
      </c>
      <c r="AH6" s="25">
        <f t="shared" si="0"/>
        <v>43928</v>
      </c>
      <c r="AI6" s="25">
        <f t="shared" si="0"/>
        <v>43929</v>
      </c>
      <c r="AJ6" s="25">
        <f t="shared" si="0"/>
        <v>43930</v>
      </c>
      <c r="AK6" s="25">
        <f t="shared" si="0"/>
        <v>43931</v>
      </c>
      <c r="AL6" s="25">
        <f t="shared" si="0"/>
        <v>43932</v>
      </c>
      <c r="AM6" s="33">
        <f t="shared" si="0"/>
        <v>43933</v>
      </c>
      <c r="AN6" s="32">
        <f t="shared" si="0"/>
        <v>43934</v>
      </c>
      <c r="AO6" s="25">
        <f t="shared" si="0"/>
        <v>43935</v>
      </c>
      <c r="AP6" s="25">
        <f t="shared" si="0"/>
        <v>43936</v>
      </c>
      <c r="AQ6" s="25">
        <f t="shared" si="0"/>
        <v>43937</v>
      </c>
      <c r="AR6" s="25">
        <f t="shared" si="0"/>
        <v>43938</v>
      </c>
      <c r="AS6" s="25">
        <f t="shared" ref="AS6:BO6" si="1">AR6+1</f>
        <v>43939</v>
      </c>
      <c r="AT6" s="33">
        <f t="shared" si="1"/>
        <v>43940</v>
      </c>
      <c r="AU6" s="32">
        <f t="shared" si="1"/>
        <v>43941</v>
      </c>
      <c r="AV6" s="25">
        <f t="shared" si="1"/>
        <v>43942</v>
      </c>
      <c r="AW6" s="25">
        <f t="shared" si="1"/>
        <v>43943</v>
      </c>
      <c r="AX6" s="25">
        <f t="shared" si="1"/>
        <v>43944</v>
      </c>
      <c r="AY6" s="25">
        <f t="shared" si="1"/>
        <v>43945</v>
      </c>
      <c r="AZ6" s="25">
        <f t="shared" si="1"/>
        <v>43946</v>
      </c>
      <c r="BA6" s="33">
        <f t="shared" si="1"/>
        <v>43947</v>
      </c>
      <c r="BB6" s="32">
        <f t="shared" si="1"/>
        <v>43948</v>
      </c>
      <c r="BC6" s="25">
        <f t="shared" si="1"/>
        <v>43949</v>
      </c>
      <c r="BD6" s="25">
        <f t="shared" si="1"/>
        <v>43950</v>
      </c>
      <c r="BE6" s="25">
        <f t="shared" si="1"/>
        <v>43951</v>
      </c>
      <c r="BF6" s="25">
        <f t="shared" si="1"/>
        <v>43952</v>
      </c>
      <c r="BG6" s="25">
        <f t="shared" si="1"/>
        <v>43953</v>
      </c>
      <c r="BH6" s="33">
        <f t="shared" si="1"/>
        <v>43954</v>
      </c>
      <c r="BI6" s="32">
        <f t="shared" si="1"/>
        <v>43955</v>
      </c>
      <c r="BJ6" s="25">
        <f t="shared" si="1"/>
        <v>43956</v>
      </c>
      <c r="BK6" s="25">
        <f t="shared" si="1"/>
        <v>43957</v>
      </c>
      <c r="BL6" s="25">
        <f t="shared" si="1"/>
        <v>43958</v>
      </c>
      <c r="BM6" s="25">
        <f t="shared" si="1"/>
        <v>43959</v>
      </c>
      <c r="BN6" s="25">
        <f t="shared" si="1"/>
        <v>43960</v>
      </c>
      <c r="BO6" s="33">
        <f t="shared" si="1"/>
        <v>43961</v>
      </c>
    </row>
    <row r="7" spans="1:67" s="57" customFormat="1" ht="27" customHeight="1" thickBot="1" x14ac:dyDescent="0.25">
      <c r="A7" s="49" t="s">
        <v>0</v>
      </c>
      <c r="B7" s="50" t="s">
        <v>1</v>
      </c>
      <c r="C7" s="51" t="s">
        <v>16</v>
      </c>
      <c r="D7" s="51" t="s">
        <v>15</v>
      </c>
      <c r="E7" s="52" t="s">
        <v>7</v>
      </c>
      <c r="F7" s="53" t="s">
        <v>2</v>
      </c>
      <c r="G7" s="53" t="s">
        <v>3</v>
      </c>
      <c r="H7" s="51" t="s">
        <v>4</v>
      </c>
      <c r="I7" s="51" t="s">
        <v>5</v>
      </c>
      <c r="J7" s="51" t="s">
        <v>6</v>
      </c>
      <c r="K7" s="51"/>
      <c r="L7" s="54" t="str">
        <f t="shared" ref="L7:AQ7" si="2">CHOOSE(WEEKDAY(L6,1),"S","M","T","W","T","F","S")</f>
        <v>M</v>
      </c>
      <c r="M7" s="55" t="str">
        <f t="shared" si="2"/>
        <v>T</v>
      </c>
      <c r="N7" s="55" t="str">
        <f t="shared" si="2"/>
        <v>W</v>
      </c>
      <c r="O7" s="55" t="str">
        <f t="shared" si="2"/>
        <v>T</v>
      </c>
      <c r="P7" s="55" t="str">
        <f t="shared" si="2"/>
        <v>F</v>
      </c>
      <c r="Q7" s="55" t="str">
        <f t="shared" si="2"/>
        <v>S</v>
      </c>
      <c r="R7" s="56" t="str">
        <f t="shared" si="2"/>
        <v>S</v>
      </c>
      <c r="S7" s="54" t="str">
        <f t="shared" si="2"/>
        <v>M</v>
      </c>
      <c r="T7" s="55" t="str">
        <f t="shared" si="2"/>
        <v>T</v>
      </c>
      <c r="U7" s="55" t="str">
        <f t="shared" si="2"/>
        <v>W</v>
      </c>
      <c r="V7" s="55" t="str">
        <f t="shared" si="2"/>
        <v>T</v>
      </c>
      <c r="W7" s="55" t="str">
        <f t="shared" si="2"/>
        <v>F</v>
      </c>
      <c r="X7" s="55" t="str">
        <f t="shared" si="2"/>
        <v>S</v>
      </c>
      <c r="Y7" s="56" t="str">
        <f t="shared" si="2"/>
        <v>S</v>
      </c>
      <c r="Z7" s="54" t="str">
        <f t="shared" si="2"/>
        <v>M</v>
      </c>
      <c r="AA7" s="55" t="str">
        <f t="shared" si="2"/>
        <v>T</v>
      </c>
      <c r="AB7" s="55" t="str">
        <f t="shared" si="2"/>
        <v>W</v>
      </c>
      <c r="AC7" s="55" t="str">
        <f t="shared" si="2"/>
        <v>T</v>
      </c>
      <c r="AD7" s="55" t="str">
        <f t="shared" si="2"/>
        <v>F</v>
      </c>
      <c r="AE7" s="55" t="str">
        <f t="shared" si="2"/>
        <v>S</v>
      </c>
      <c r="AF7" s="56" t="str">
        <f t="shared" si="2"/>
        <v>S</v>
      </c>
      <c r="AG7" s="54" t="str">
        <f t="shared" si="2"/>
        <v>M</v>
      </c>
      <c r="AH7" s="55" t="str">
        <f t="shared" si="2"/>
        <v>T</v>
      </c>
      <c r="AI7" s="55" t="str">
        <f t="shared" si="2"/>
        <v>W</v>
      </c>
      <c r="AJ7" s="55" t="str">
        <f t="shared" si="2"/>
        <v>T</v>
      </c>
      <c r="AK7" s="55" t="str">
        <f t="shared" si="2"/>
        <v>F</v>
      </c>
      <c r="AL7" s="55" t="str">
        <f t="shared" si="2"/>
        <v>S</v>
      </c>
      <c r="AM7" s="56" t="str">
        <f t="shared" si="2"/>
        <v>S</v>
      </c>
      <c r="AN7" s="54" t="str">
        <f t="shared" si="2"/>
        <v>M</v>
      </c>
      <c r="AO7" s="55" t="str">
        <f t="shared" si="2"/>
        <v>T</v>
      </c>
      <c r="AP7" s="55" t="str">
        <f t="shared" si="2"/>
        <v>W</v>
      </c>
      <c r="AQ7" s="55" t="str">
        <f t="shared" si="2"/>
        <v>T</v>
      </c>
      <c r="AR7" s="55" t="str">
        <f t="shared" ref="AR7:BO7" si="3">CHOOSE(WEEKDAY(AR6,1),"S","M","T","W","T","F","S")</f>
        <v>F</v>
      </c>
      <c r="AS7" s="55" t="str">
        <f t="shared" si="3"/>
        <v>S</v>
      </c>
      <c r="AT7" s="56" t="str">
        <f t="shared" si="3"/>
        <v>S</v>
      </c>
      <c r="AU7" s="54" t="str">
        <f t="shared" si="3"/>
        <v>M</v>
      </c>
      <c r="AV7" s="55" t="str">
        <f t="shared" si="3"/>
        <v>T</v>
      </c>
      <c r="AW7" s="55" t="str">
        <f t="shared" si="3"/>
        <v>W</v>
      </c>
      <c r="AX7" s="55" t="str">
        <f t="shared" si="3"/>
        <v>T</v>
      </c>
      <c r="AY7" s="55" t="str">
        <f t="shared" si="3"/>
        <v>F</v>
      </c>
      <c r="AZ7" s="55" t="str">
        <f t="shared" si="3"/>
        <v>S</v>
      </c>
      <c r="BA7" s="56" t="str">
        <f t="shared" si="3"/>
        <v>S</v>
      </c>
      <c r="BB7" s="54" t="str">
        <f t="shared" si="3"/>
        <v>M</v>
      </c>
      <c r="BC7" s="55" t="str">
        <f t="shared" si="3"/>
        <v>T</v>
      </c>
      <c r="BD7" s="55" t="str">
        <f t="shared" si="3"/>
        <v>W</v>
      </c>
      <c r="BE7" s="55" t="str">
        <f t="shared" si="3"/>
        <v>T</v>
      </c>
      <c r="BF7" s="55" t="str">
        <f t="shared" si="3"/>
        <v>F</v>
      </c>
      <c r="BG7" s="55" t="str">
        <f t="shared" si="3"/>
        <v>S</v>
      </c>
      <c r="BH7" s="56" t="str">
        <f t="shared" si="3"/>
        <v>S</v>
      </c>
      <c r="BI7" s="54" t="str">
        <f t="shared" si="3"/>
        <v>M</v>
      </c>
      <c r="BJ7" s="55" t="str">
        <f t="shared" si="3"/>
        <v>T</v>
      </c>
      <c r="BK7" s="55" t="str">
        <f t="shared" si="3"/>
        <v>W</v>
      </c>
      <c r="BL7" s="55" t="str">
        <f t="shared" si="3"/>
        <v>T</v>
      </c>
      <c r="BM7" s="55" t="str">
        <f t="shared" si="3"/>
        <v>F</v>
      </c>
      <c r="BN7" s="55" t="str">
        <f t="shared" si="3"/>
        <v>S</v>
      </c>
      <c r="BO7" s="56" t="str">
        <f t="shared" si="3"/>
        <v>S</v>
      </c>
    </row>
    <row r="8" spans="1:67" s="17" customFormat="1" ht="30" x14ac:dyDescent="0.2">
      <c r="A8" s="26" t="str">
        <f>IF(ISERROR(VALUE(SUBSTITUTE(prevWBS,".",""))),"1",IF(ISERROR(FIND("`",SUBSTITUTE(prevWBS,".","`",1))),TEXT(VALUE(prevWBS)+1,"#"),TEXT(VALUE(LEFT(prevWBS,FIND("`",SUBSTITUTE(prevWBS,".","`",1))-1))+1,"#")))</f>
        <v>1</v>
      </c>
      <c r="B8" s="66" t="s">
        <v>21</v>
      </c>
      <c r="C8" s="64"/>
      <c r="D8" s="64"/>
      <c r="E8" s="27"/>
      <c r="F8" s="28"/>
      <c r="G8" s="48" t="str">
        <f>IF(ISBLANK(F8)," - ",IF(H8=0,F8,F8+H8-1))</f>
        <v xml:space="preserve"> - </v>
      </c>
      <c r="H8" s="29"/>
      <c r="I8" s="30"/>
      <c r="J8" s="31" t="str">
        <f t="shared" ref="J8:J15" si="4">IF(OR(G8=0,F8=0)," - ",NETWORKDAYS(F8,G8))</f>
        <v xml:space="preserve"> - </v>
      </c>
      <c r="K8" s="34"/>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row>
    <row r="9" spans="1:67" s="22" customFormat="1" ht="18" customHeight="1" x14ac:dyDescent="0.2">
      <c r="A9" s="21" t="str">
        <f t="shared" ref="A9:A7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9" t="s">
        <v>11</v>
      </c>
      <c r="C9" s="22" t="s">
        <v>40</v>
      </c>
      <c r="E9" s="60"/>
      <c r="F9" s="37">
        <v>43907</v>
      </c>
      <c r="G9" s="38">
        <f>IF(ISBLANK(F9)," - F13",IF(AND(H9&gt;=0, H9&lt;1),F9,F9+H9-1))</f>
        <v>43907</v>
      </c>
      <c r="H9" s="74">
        <v>0.25</v>
      </c>
      <c r="I9" s="23">
        <v>0</v>
      </c>
      <c r="J9" s="24">
        <f t="shared" si="4"/>
        <v>1</v>
      </c>
      <c r="K9" s="35"/>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row>
    <row r="10" spans="1:67" s="22" customFormat="1" ht="18" customHeight="1" x14ac:dyDescent="0.2">
      <c r="A10" s="21" t="str">
        <f t="shared" si="5"/>
        <v>1.2</v>
      </c>
      <c r="B10" s="59" t="s">
        <v>12</v>
      </c>
      <c r="C10" s="22" t="s">
        <v>40</v>
      </c>
      <c r="E10" s="60"/>
      <c r="F10" s="37">
        <v>43908</v>
      </c>
      <c r="G10" s="38">
        <f>IF(ISBLANK(F10)," - F13",IF(AND(H10&gt;=0, H10&lt;1),F10,F10+H10-1))</f>
        <v>43908</v>
      </c>
      <c r="H10" s="74">
        <v>0.5</v>
      </c>
      <c r="I10" s="23">
        <v>0</v>
      </c>
      <c r="J10" s="24">
        <f t="shared" si="4"/>
        <v>1</v>
      </c>
      <c r="K10" s="35"/>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row>
    <row r="11" spans="1:67" s="22" customFormat="1" ht="18" customHeight="1" x14ac:dyDescent="0.2">
      <c r="A11" s="21" t="str">
        <f t="shared" si="5"/>
        <v>1.3</v>
      </c>
      <c r="B11" s="59" t="s">
        <v>13</v>
      </c>
      <c r="C11" s="22" t="s">
        <v>40</v>
      </c>
      <c r="D11" s="59"/>
      <c r="E11" s="60"/>
      <c r="F11" s="37">
        <v>43909</v>
      </c>
      <c r="G11" s="38">
        <f t="shared" ref="G10:G15" si="6">IF(ISBLANK(F11)," - F13",IF(AND(H11&gt;=0, H11&lt;1),F11,F11+H11-1))</f>
        <v>43909.5</v>
      </c>
      <c r="H11" s="74">
        <v>1.5</v>
      </c>
      <c r="I11" s="23">
        <v>0</v>
      </c>
      <c r="J11" s="24">
        <f t="shared" si="4"/>
        <v>1</v>
      </c>
      <c r="K11" s="35"/>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row>
    <row r="12" spans="1:67" s="22" customFormat="1" ht="18" customHeight="1" x14ac:dyDescent="0.2">
      <c r="A12" s="21" t="str">
        <f t="shared" si="5"/>
        <v>1.4</v>
      </c>
      <c r="B12" s="59" t="s">
        <v>14</v>
      </c>
      <c r="C12" s="22" t="s">
        <v>40</v>
      </c>
      <c r="E12" s="60"/>
      <c r="F12" s="37">
        <v>43916</v>
      </c>
      <c r="G12" s="38">
        <f t="shared" si="6"/>
        <v>43916</v>
      </c>
      <c r="H12" s="74">
        <v>1</v>
      </c>
      <c r="I12" s="23">
        <v>0</v>
      </c>
      <c r="J12" s="24">
        <f t="shared" si="4"/>
        <v>1</v>
      </c>
      <c r="K12" s="35"/>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row>
    <row r="13" spans="1:67" s="22" customFormat="1" ht="18" customHeight="1" x14ac:dyDescent="0.2">
      <c r="A13" s="21" t="str">
        <f t="shared" si="5"/>
        <v>1.5</v>
      </c>
      <c r="B13" s="59" t="s">
        <v>17</v>
      </c>
      <c r="C13" s="22" t="s">
        <v>40</v>
      </c>
      <c r="E13" s="60"/>
      <c r="F13" s="37">
        <v>43920</v>
      </c>
      <c r="G13" s="38">
        <f t="shared" si="6"/>
        <v>43920</v>
      </c>
      <c r="H13" s="74">
        <v>0.5</v>
      </c>
      <c r="I13" s="23">
        <v>0</v>
      </c>
      <c r="J13" s="24">
        <f t="shared" si="4"/>
        <v>1</v>
      </c>
      <c r="K13" s="35"/>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row>
    <row r="14" spans="1:67" s="22" customFormat="1" ht="18" customHeight="1" x14ac:dyDescent="0.2">
      <c r="A14" s="21" t="str">
        <f t="shared" si="5"/>
        <v>1.6</v>
      </c>
      <c r="B14" s="59" t="s">
        <v>18</v>
      </c>
      <c r="C14" s="22" t="s">
        <v>40</v>
      </c>
      <c r="E14" s="60"/>
      <c r="F14" s="37">
        <v>43921</v>
      </c>
      <c r="G14" s="38">
        <f t="shared" si="6"/>
        <v>43921</v>
      </c>
      <c r="H14" s="74">
        <v>0.5</v>
      </c>
      <c r="I14" s="23">
        <v>0</v>
      </c>
      <c r="J14" s="24">
        <f t="shared" si="4"/>
        <v>1</v>
      </c>
      <c r="K14" s="35"/>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row>
    <row r="15" spans="1:67" s="22" customFormat="1" ht="18" customHeight="1" x14ac:dyDescent="0.2">
      <c r="A15" s="21" t="str">
        <f t="shared" si="5"/>
        <v>1.7</v>
      </c>
      <c r="B15" s="59" t="s">
        <v>19</v>
      </c>
      <c r="C15" s="22" t="s">
        <v>40</v>
      </c>
      <c r="E15" s="60"/>
      <c r="F15" s="37">
        <v>43922</v>
      </c>
      <c r="G15" s="38">
        <f t="shared" si="6"/>
        <v>43922</v>
      </c>
      <c r="H15" s="74">
        <v>0.5</v>
      </c>
      <c r="I15" s="23">
        <v>0</v>
      </c>
      <c r="J15" s="24">
        <f t="shared" si="4"/>
        <v>1</v>
      </c>
      <c r="K15" s="35"/>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row>
    <row r="16" spans="1:67" s="22" customFormat="1" ht="18" x14ac:dyDescent="0.2">
      <c r="A16" s="93" t="s">
        <v>22</v>
      </c>
      <c r="B16" s="93"/>
      <c r="C16" s="93"/>
      <c r="D16" s="93"/>
      <c r="E16" s="93"/>
      <c r="F16" s="68"/>
      <c r="G16" s="69"/>
      <c r="H16" s="75">
        <f>SUM(H9:H15)</f>
        <v>4.75</v>
      </c>
      <c r="I16" s="70"/>
      <c r="J16" s="71"/>
      <c r="K16" s="72"/>
      <c r="L16" s="73"/>
      <c r="M16" s="73"/>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row>
    <row r="17" spans="1:67" s="17" customFormat="1" ht="18" x14ac:dyDescent="0.2">
      <c r="A17" s="16">
        <v>2</v>
      </c>
      <c r="B17" s="67" t="s">
        <v>20</v>
      </c>
      <c r="C17" s="65"/>
      <c r="D17" s="65"/>
      <c r="E17" s="18"/>
      <c r="F17" s="39"/>
      <c r="G17" s="39" t="str">
        <f>IF(ISBLANK(F17)," - ",IF(H17=0,F17,F17+H17-1))</f>
        <v xml:space="preserve"> - </v>
      </c>
      <c r="H17" s="76"/>
      <c r="I17" s="19"/>
      <c r="J17" s="20" t="str">
        <f t="shared" ref="J17:J24" si="7">IF(OR(G17=0,F17=0)," - ",NETWORKDAYS(F17,G17))</f>
        <v xml:space="preserve"> - </v>
      </c>
      <c r="K17" s="34"/>
      <c r="L17" s="40"/>
      <c r="M17" s="40"/>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s="22" customFormat="1" ht="18" x14ac:dyDescent="0.2">
      <c r="A18" s="21" t="str">
        <f t="shared" si="5"/>
        <v>2.1</v>
      </c>
      <c r="B18" s="59" t="s">
        <v>11</v>
      </c>
      <c r="C18" s="22" t="s">
        <v>40</v>
      </c>
      <c r="E18" s="60"/>
      <c r="F18" s="37">
        <v>43907</v>
      </c>
      <c r="G18" s="38">
        <f>IF(ISBLANK(F18)," - F13",IF(AND(H18&gt;=0, H18&lt;1),F18,F18+H18-1))</f>
        <v>43907</v>
      </c>
      <c r="H18" s="74">
        <v>0.5</v>
      </c>
      <c r="I18" s="23">
        <v>0</v>
      </c>
      <c r="J18" s="24">
        <f t="shared" si="7"/>
        <v>1</v>
      </c>
      <c r="K18" s="35"/>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row>
    <row r="19" spans="1:67" s="22" customFormat="1" ht="18" x14ac:dyDescent="0.2">
      <c r="A19" s="21" t="str">
        <f t="shared" si="5"/>
        <v>2.2</v>
      </c>
      <c r="B19" s="59" t="s">
        <v>12</v>
      </c>
      <c r="C19" s="22" t="s">
        <v>40</v>
      </c>
      <c r="E19" s="60"/>
      <c r="F19" s="37">
        <v>43909</v>
      </c>
      <c r="G19" s="38">
        <f t="shared" ref="G19:G24" si="8">IF(ISBLANK(F19)," - F13",IF(AND(H19&gt;=0, H19&lt;1),F19,F19+H19-1))</f>
        <v>43909</v>
      </c>
      <c r="H19" s="74">
        <v>1</v>
      </c>
      <c r="I19" s="23">
        <v>0</v>
      </c>
      <c r="J19" s="24">
        <f t="shared" si="7"/>
        <v>1</v>
      </c>
      <c r="K19" s="35"/>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row>
    <row r="20" spans="1:67" s="22" customFormat="1" ht="18" x14ac:dyDescent="0.2">
      <c r="A20" s="21" t="str">
        <f t="shared" si="5"/>
        <v>2.3</v>
      </c>
      <c r="B20" s="59" t="s">
        <v>13</v>
      </c>
      <c r="C20" s="22" t="s">
        <v>40</v>
      </c>
      <c r="E20" s="60"/>
      <c r="F20" s="37">
        <v>43909</v>
      </c>
      <c r="G20" s="38">
        <f t="shared" si="8"/>
        <v>43909.5</v>
      </c>
      <c r="H20" s="74">
        <v>1.5</v>
      </c>
      <c r="I20" s="23">
        <v>0</v>
      </c>
      <c r="J20" s="24">
        <f t="shared" si="7"/>
        <v>1</v>
      </c>
      <c r="K20" s="35"/>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row>
    <row r="21" spans="1:67" s="22" customFormat="1" ht="18" x14ac:dyDescent="0.2">
      <c r="A21" s="21" t="str">
        <f t="shared" si="5"/>
        <v>2.4</v>
      </c>
      <c r="B21" s="59" t="s">
        <v>14</v>
      </c>
      <c r="C21" s="22" t="s">
        <v>40</v>
      </c>
      <c r="E21" s="60"/>
      <c r="F21" s="37">
        <v>43916</v>
      </c>
      <c r="G21" s="38">
        <f t="shared" si="8"/>
        <v>43916</v>
      </c>
      <c r="H21" s="74">
        <v>1</v>
      </c>
      <c r="I21" s="23">
        <v>0</v>
      </c>
      <c r="J21" s="24">
        <f t="shared" si="7"/>
        <v>1</v>
      </c>
      <c r="K21" s="35"/>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row>
    <row r="22" spans="1:67" s="22" customFormat="1" ht="18" x14ac:dyDescent="0.2">
      <c r="A22" s="21" t="str">
        <f t="shared" si="5"/>
        <v>2.5</v>
      </c>
      <c r="B22" s="59" t="s">
        <v>17</v>
      </c>
      <c r="C22" s="22" t="s">
        <v>40</v>
      </c>
      <c r="E22" s="60"/>
      <c r="F22" s="37">
        <v>43920</v>
      </c>
      <c r="G22" s="38">
        <f t="shared" si="8"/>
        <v>43920</v>
      </c>
      <c r="H22" s="74">
        <v>0.5</v>
      </c>
      <c r="I22" s="23">
        <v>0</v>
      </c>
      <c r="J22" s="24">
        <f t="shared" si="7"/>
        <v>1</v>
      </c>
      <c r="K22" s="35"/>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row>
    <row r="23" spans="1:67" s="22" customFormat="1" ht="18" x14ac:dyDescent="0.2">
      <c r="A23" s="21" t="str">
        <f t="shared" si="5"/>
        <v>2.6</v>
      </c>
      <c r="B23" s="59" t="s">
        <v>18</v>
      </c>
      <c r="C23" s="22" t="s">
        <v>40</v>
      </c>
      <c r="E23" s="60"/>
      <c r="F23" s="37">
        <v>43921</v>
      </c>
      <c r="G23" s="38">
        <f t="shared" si="8"/>
        <v>43921</v>
      </c>
      <c r="H23" s="74">
        <v>0.5</v>
      </c>
      <c r="I23" s="23">
        <v>0</v>
      </c>
      <c r="J23" s="24">
        <f t="shared" si="7"/>
        <v>1</v>
      </c>
      <c r="K23" s="35"/>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row>
    <row r="24" spans="1:67" s="22" customFormat="1" ht="18" x14ac:dyDescent="0.2">
      <c r="A24" s="21" t="str">
        <f t="shared" si="5"/>
        <v>2.7</v>
      </c>
      <c r="B24" s="59" t="s">
        <v>19</v>
      </c>
      <c r="C24" s="22" t="s">
        <v>40</v>
      </c>
      <c r="E24" s="60"/>
      <c r="F24" s="37">
        <v>43922</v>
      </c>
      <c r="G24" s="38">
        <f t="shared" si="8"/>
        <v>43922</v>
      </c>
      <c r="H24" s="74">
        <v>0.5</v>
      </c>
      <c r="I24" s="23">
        <v>0</v>
      </c>
      <c r="J24" s="24">
        <f t="shared" si="7"/>
        <v>1</v>
      </c>
      <c r="K24" s="35"/>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row>
    <row r="25" spans="1:67" s="22" customFormat="1" ht="18" x14ac:dyDescent="0.2">
      <c r="A25" s="94" t="s">
        <v>22</v>
      </c>
      <c r="B25" s="94"/>
      <c r="C25" s="94"/>
      <c r="D25" s="94"/>
      <c r="E25" s="94"/>
      <c r="F25" s="68"/>
      <c r="G25" s="69"/>
      <c r="H25" s="75">
        <f>SUM(H18:H24)</f>
        <v>5.5</v>
      </c>
      <c r="I25" s="70"/>
      <c r="J25" s="71"/>
      <c r="K25" s="72"/>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row>
    <row r="26" spans="1:67" s="17" customFormat="1" ht="45" x14ac:dyDescent="0.2">
      <c r="A26" s="26">
        <v>3</v>
      </c>
      <c r="B26" s="66" t="s">
        <v>34</v>
      </c>
      <c r="C26" s="64"/>
      <c r="D26" s="64"/>
      <c r="E26" s="27"/>
      <c r="F26" s="28"/>
      <c r="G26" s="48" t="str">
        <f>IF(ISBLANK(F26)," - ",IF(H26=0,F26,F26+H26-1))</f>
        <v xml:space="preserve"> - </v>
      </c>
      <c r="H26" s="77"/>
      <c r="I26" s="30"/>
      <c r="J26" s="31" t="str">
        <f t="shared" ref="J26:J33" si="9">IF(OR(G26=0,F26=0)," - ",NETWORKDAYS(F26,G26))</f>
        <v xml:space="preserve"> - </v>
      </c>
      <c r="K26" s="34"/>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22" customFormat="1" ht="18" x14ac:dyDescent="0.2">
      <c r="A27" s="21" t="str">
        <f t="shared" si="5"/>
        <v>3.1</v>
      </c>
      <c r="B27" s="59" t="s">
        <v>11</v>
      </c>
      <c r="C27" s="22" t="s">
        <v>41</v>
      </c>
      <c r="E27" s="60"/>
      <c r="F27" s="37">
        <v>43907</v>
      </c>
      <c r="G27" s="38">
        <f>IF(ISBLANK(F27)," - F13",IF(OR(H27=0, H27=0.5),F27,F27+H27-1))</f>
        <v>43907</v>
      </c>
      <c r="H27" s="74">
        <v>0.5</v>
      </c>
      <c r="I27" s="23">
        <v>0</v>
      </c>
      <c r="J27" s="24">
        <f t="shared" si="9"/>
        <v>1</v>
      </c>
      <c r="K27" s="35"/>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row>
    <row r="28" spans="1:67" s="22" customFormat="1" ht="18" x14ac:dyDescent="0.2">
      <c r="A28" s="21" t="str">
        <f t="shared" si="5"/>
        <v>3.2</v>
      </c>
      <c r="B28" s="59" t="s">
        <v>12</v>
      </c>
      <c r="C28" s="22" t="s">
        <v>41</v>
      </c>
      <c r="D28" s="59"/>
      <c r="E28" s="60"/>
      <c r="F28" s="37">
        <v>43908</v>
      </c>
      <c r="G28" s="38">
        <f t="shared" ref="G28:G33" si="10">IF(ISBLANK(F28)," - F13",IF(OR(H28=0, H28=0.5),F28,F28+H28-1))</f>
        <v>43908</v>
      </c>
      <c r="H28" s="74">
        <v>0.5</v>
      </c>
      <c r="I28" s="23">
        <v>0</v>
      </c>
      <c r="J28" s="24">
        <f t="shared" si="9"/>
        <v>1</v>
      </c>
      <c r="K28" s="35"/>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row>
    <row r="29" spans="1:67" s="22" customFormat="1" ht="18" x14ac:dyDescent="0.2">
      <c r="A29" s="21" t="str">
        <f t="shared" si="5"/>
        <v>3.3</v>
      </c>
      <c r="B29" s="59" t="s">
        <v>13</v>
      </c>
      <c r="C29" s="22" t="s">
        <v>41</v>
      </c>
      <c r="E29" s="60"/>
      <c r="F29" s="37">
        <v>43909</v>
      </c>
      <c r="G29" s="38">
        <f t="shared" si="10"/>
        <v>43909.5</v>
      </c>
      <c r="H29" s="74">
        <v>1.5</v>
      </c>
      <c r="I29" s="23">
        <v>0</v>
      </c>
      <c r="J29" s="24">
        <f t="shared" si="9"/>
        <v>1</v>
      </c>
      <c r="K29" s="35"/>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row>
    <row r="30" spans="1:67" s="22" customFormat="1" ht="18" x14ac:dyDescent="0.2">
      <c r="A30" s="21" t="str">
        <f t="shared" si="5"/>
        <v>3.4</v>
      </c>
      <c r="B30" s="59" t="s">
        <v>14</v>
      </c>
      <c r="C30" s="22" t="s">
        <v>41</v>
      </c>
      <c r="E30" s="60"/>
      <c r="F30" s="37">
        <v>43916</v>
      </c>
      <c r="G30" s="38">
        <f t="shared" si="10"/>
        <v>43916</v>
      </c>
      <c r="H30" s="74">
        <v>0.5</v>
      </c>
      <c r="I30" s="23">
        <v>0</v>
      </c>
      <c r="J30" s="24">
        <f t="shared" si="9"/>
        <v>1</v>
      </c>
      <c r="K30" s="35"/>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row>
    <row r="31" spans="1:67" s="22" customFormat="1" ht="18" x14ac:dyDescent="0.2">
      <c r="A31" s="21" t="str">
        <f t="shared" si="5"/>
        <v>3.5</v>
      </c>
      <c r="B31" s="59" t="s">
        <v>17</v>
      </c>
      <c r="C31" s="22" t="s">
        <v>41</v>
      </c>
      <c r="E31" s="60"/>
      <c r="F31" s="37">
        <v>43920</v>
      </c>
      <c r="G31" s="38">
        <f t="shared" si="10"/>
        <v>43920</v>
      </c>
      <c r="H31" s="74">
        <v>1</v>
      </c>
      <c r="I31" s="23">
        <v>0</v>
      </c>
      <c r="J31" s="24">
        <f t="shared" si="9"/>
        <v>1</v>
      </c>
      <c r="K31" s="35"/>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row>
    <row r="32" spans="1:67" s="22" customFormat="1" ht="18" x14ac:dyDescent="0.2">
      <c r="A32" s="21" t="str">
        <f t="shared" si="5"/>
        <v>3.6</v>
      </c>
      <c r="B32" s="59" t="s">
        <v>18</v>
      </c>
      <c r="C32" s="22" t="s">
        <v>41</v>
      </c>
      <c r="E32" s="60"/>
      <c r="F32" s="37">
        <v>43921</v>
      </c>
      <c r="G32" s="38">
        <f t="shared" si="10"/>
        <v>43921</v>
      </c>
      <c r="H32" s="74">
        <v>0.5</v>
      </c>
      <c r="I32" s="23">
        <v>0</v>
      </c>
      <c r="J32" s="24">
        <f t="shared" si="9"/>
        <v>1</v>
      </c>
      <c r="K32" s="35"/>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row>
    <row r="33" spans="1:67" s="22" customFormat="1" ht="18" x14ac:dyDescent="0.2">
      <c r="A33" s="21" t="str">
        <f t="shared" si="5"/>
        <v>3.7</v>
      </c>
      <c r="B33" s="59" t="s">
        <v>19</v>
      </c>
      <c r="C33" s="22" t="s">
        <v>41</v>
      </c>
      <c r="E33" s="60"/>
      <c r="F33" s="37">
        <v>43922</v>
      </c>
      <c r="G33" s="38">
        <f t="shared" si="10"/>
        <v>43922</v>
      </c>
      <c r="H33" s="74">
        <v>0.5</v>
      </c>
      <c r="I33" s="23">
        <v>0</v>
      </c>
      <c r="J33" s="24">
        <f t="shared" si="9"/>
        <v>1</v>
      </c>
      <c r="K33" s="35"/>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row>
    <row r="34" spans="1:67" s="22" customFormat="1" ht="18" x14ac:dyDescent="0.2">
      <c r="A34" s="93" t="s">
        <v>22</v>
      </c>
      <c r="B34" s="93"/>
      <c r="C34" s="93"/>
      <c r="D34" s="93"/>
      <c r="E34" s="93"/>
      <c r="F34" s="68"/>
      <c r="G34" s="69"/>
      <c r="H34" s="75">
        <f>SUM(H27:H33)</f>
        <v>5</v>
      </c>
      <c r="I34" s="70"/>
      <c r="J34" s="71"/>
      <c r="K34" s="72"/>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row>
    <row r="35" spans="1:67" s="17" customFormat="1" ht="45" x14ac:dyDescent="0.2">
      <c r="A35" s="16">
        <v>4</v>
      </c>
      <c r="B35" s="67" t="s">
        <v>36</v>
      </c>
      <c r="C35" s="65"/>
      <c r="D35" s="65"/>
      <c r="E35" s="18"/>
      <c r="F35" s="39"/>
      <c r="G35" s="39" t="str">
        <f>IF(ISBLANK(F35)," - ",IF(H35=0,F35,F35+H35-1))</f>
        <v xml:space="preserve"> - </v>
      </c>
      <c r="H35" s="76"/>
      <c r="I35" s="19"/>
      <c r="J35" s="20" t="str">
        <f t="shared" ref="J35:J42" si="11">IF(OR(G35=0,F35=0)," - ",NETWORKDAYS(F35,G35))</f>
        <v xml:space="preserve"> - </v>
      </c>
      <c r="K35" s="34"/>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row>
    <row r="36" spans="1:67" s="22" customFormat="1" ht="18" x14ac:dyDescent="0.2">
      <c r="A36" s="21" t="str">
        <f t="shared" si="5"/>
        <v>4.1</v>
      </c>
      <c r="B36" s="59" t="s">
        <v>11</v>
      </c>
      <c r="C36" s="22" t="s">
        <v>41</v>
      </c>
      <c r="E36" s="60"/>
      <c r="F36" s="37">
        <v>43907</v>
      </c>
      <c r="G36" s="38">
        <f>IF(ISBLANK(F36)," - F13",IF(OR(H36=0, H36=0.5),F36,F36+H36-1))</f>
        <v>43907</v>
      </c>
      <c r="H36" s="74">
        <v>0.5</v>
      </c>
      <c r="I36" s="23">
        <v>0</v>
      </c>
      <c r="J36" s="24">
        <f t="shared" si="11"/>
        <v>1</v>
      </c>
      <c r="K36" s="35"/>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row>
    <row r="37" spans="1:67" s="22" customFormat="1" ht="18" x14ac:dyDescent="0.2">
      <c r="A37" s="21" t="str">
        <f t="shared" si="5"/>
        <v>4.2</v>
      </c>
      <c r="B37" s="59" t="s">
        <v>12</v>
      </c>
      <c r="C37" s="22" t="s">
        <v>41</v>
      </c>
      <c r="E37" s="60"/>
      <c r="F37" s="37">
        <v>43908</v>
      </c>
      <c r="G37" s="38">
        <f t="shared" ref="G37:G42" si="12">IF(ISBLANK(F37)," - F13",IF(OR(H37=0, H37=0.5),F37,F37+H37-1))</f>
        <v>43908</v>
      </c>
      <c r="H37" s="74">
        <v>0.5</v>
      </c>
      <c r="I37" s="23">
        <v>0</v>
      </c>
      <c r="J37" s="24">
        <f t="shared" si="11"/>
        <v>1</v>
      </c>
      <c r="K37" s="35"/>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row>
    <row r="38" spans="1:67" s="22" customFormat="1" ht="18" x14ac:dyDescent="0.2">
      <c r="A38" s="21" t="str">
        <f t="shared" si="5"/>
        <v>4.3</v>
      </c>
      <c r="B38" s="59" t="s">
        <v>13</v>
      </c>
      <c r="C38" s="22" t="s">
        <v>41</v>
      </c>
      <c r="E38" s="60"/>
      <c r="F38" s="37">
        <v>43909</v>
      </c>
      <c r="G38" s="38">
        <f t="shared" si="12"/>
        <v>43910</v>
      </c>
      <c r="H38" s="74">
        <v>2</v>
      </c>
      <c r="I38" s="23">
        <v>0</v>
      </c>
      <c r="J38" s="24">
        <f t="shared" si="11"/>
        <v>2</v>
      </c>
      <c r="K38" s="35"/>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row>
    <row r="39" spans="1:67" s="22" customFormat="1" ht="18" x14ac:dyDescent="0.2">
      <c r="A39" s="21" t="str">
        <f t="shared" si="5"/>
        <v>4.4</v>
      </c>
      <c r="B39" s="59" t="s">
        <v>14</v>
      </c>
      <c r="C39" s="22" t="s">
        <v>41</v>
      </c>
      <c r="E39" s="60"/>
      <c r="F39" s="37">
        <v>43916</v>
      </c>
      <c r="G39" s="38">
        <f t="shared" si="12"/>
        <v>43916</v>
      </c>
      <c r="H39" s="74">
        <v>0.5</v>
      </c>
      <c r="I39" s="23">
        <v>0</v>
      </c>
      <c r="J39" s="24">
        <f t="shared" si="11"/>
        <v>1</v>
      </c>
      <c r="K39" s="35"/>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row>
    <row r="40" spans="1:67" s="22" customFormat="1" ht="18" x14ac:dyDescent="0.2">
      <c r="A40" s="21" t="str">
        <f t="shared" si="5"/>
        <v>4.5</v>
      </c>
      <c r="B40" s="59" t="s">
        <v>17</v>
      </c>
      <c r="C40" s="22" t="s">
        <v>41</v>
      </c>
      <c r="E40" s="60"/>
      <c r="F40" s="37">
        <v>43920</v>
      </c>
      <c r="G40" s="38">
        <f t="shared" si="12"/>
        <v>43920</v>
      </c>
      <c r="H40" s="74">
        <v>0.5</v>
      </c>
      <c r="I40" s="23">
        <v>0</v>
      </c>
      <c r="J40" s="24">
        <f t="shared" si="11"/>
        <v>1</v>
      </c>
      <c r="K40" s="35"/>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row>
    <row r="41" spans="1:67" s="22" customFormat="1" ht="18" x14ac:dyDescent="0.2">
      <c r="A41" s="21" t="str">
        <f t="shared" si="5"/>
        <v>4.6</v>
      </c>
      <c r="B41" s="59" t="s">
        <v>18</v>
      </c>
      <c r="C41" s="22" t="s">
        <v>41</v>
      </c>
      <c r="E41" s="60"/>
      <c r="F41" s="37">
        <v>43921</v>
      </c>
      <c r="G41" s="38">
        <f t="shared" si="12"/>
        <v>43921</v>
      </c>
      <c r="H41" s="74">
        <v>0.5</v>
      </c>
      <c r="I41" s="23">
        <v>0</v>
      </c>
      <c r="J41" s="24">
        <f t="shared" si="11"/>
        <v>1</v>
      </c>
      <c r="K41" s="35"/>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row>
    <row r="42" spans="1:67" s="22" customFormat="1" ht="18" x14ac:dyDescent="0.2">
      <c r="A42" s="21" t="str">
        <f t="shared" si="5"/>
        <v>4.7</v>
      </c>
      <c r="B42" s="59" t="s">
        <v>19</v>
      </c>
      <c r="C42" s="22" t="s">
        <v>41</v>
      </c>
      <c r="E42" s="60"/>
      <c r="F42" s="37">
        <v>43922</v>
      </c>
      <c r="G42" s="38">
        <f t="shared" si="12"/>
        <v>43922</v>
      </c>
      <c r="H42" s="74">
        <v>0.5</v>
      </c>
      <c r="I42" s="23">
        <v>0</v>
      </c>
      <c r="J42" s="24">
        <f t="shared" si="11"/>
        <v>1</v>
      </c>
      <c r="K42" s="35"/>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row>
    <row r="43" spans="1:67" s="22" customFormat="1" ht="18" x14ac:dyDescent="0.2">
      <c r="A43" s="93" t="s">
        <v>22</v>
      </c>
      <c r="B43" s="93"/>
      <c r="C43" s="93"/>
      <c r="D43" s="93"/>
      <c r="E43" s="93"/>
      <c r="F43" s="68"/>
      <c r="G43" s="69"/>
      <c r="H43" s="75">
        <f>SUM(H36:H42)</f>
        <v>5</v>
      </c>
      <c r="I43" s="70"/>
      <c r="J43" s="71"/>
      <c r="K43" s="72"/>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row>
    <row r="44" spans="1:67" s="17" customFormat="1" ht="45" x14ac:dyDescent="0.2">
      <c r="A44" s="16">
        <v>5</v>
      </c>
      <c r="B44" s="67" t="s">
        <v>35</v>
      </c>
      <c r="C44" s="65"/>
      <c r="D44" s="65"/>
      <c r="E44" s="18"/>
      <c r="F44" s="39"/>
      <c r="G44" s="39" t="str">
        <f>IF(ISBLANK(F44)," - ",IF(H44=0,F44,F44+H44-1))</f>
        <v xml:space="preserve"> - </v>
      </c>
      <c r="H44" s="76"/>
      <c r="I44" s="19"/>
      <c r="J44" s="20" t="str">
        <f t="shared" ref="J44:J51" si="13">IF(OR(G44=0,F44=0)," - ",NETWORKDAYS(F44,G44))</f>
        <v xml:space="preserve"> - </v>
      </c>
      <c r="K44" s="34"/>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row>
    <row r="45" spans="1:67" s="22" customFormat="1" ht="18" x14ac:dyDescent="0.2">
      <c r="A45" s="21" t="str">
        <f t="shared" si="5"/>
        <v>5.1</v>
      </c>
      <c r="B45" s="59" t="s">
        <v>11</v>
      </c>
      <c r="C45" s="22" t="s">
        <v>42</v>
      </c>
      <c r="E45" s="60"/>
      <c r="F45" s="37">
        <v>43907</v>
      </c>
      <c r="G45" s="38">
        <f>IF(ISBLANK(F45)," - F13",IF(OR(H45=0, H45=0.5),F45,F45+H45-1))</f>
        <v>43906.25</v>
      </c>
      <c r="H45" s="74">
        <v>0.25</v>
      </c>
      <c r="I45" s="23">
        <v>0</v>
      </c>
      <c r="J45" s="24">
        <f>IF(OR(G45=0,F45=0)," - ",NETWORKDAYS(F45,G45))</f>
        <v>-2</v>
      </c>
      <c r="K45" s="35"/>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row>
    <row r="46" spans="1:67" s="22" customFormat="1" ht="18" x14ac:dyDescent="0.2">
      <c r="A46" s="21" t="str">
        <f t="shared" si="5"/>
        <v>5.2</v>
      </c>
      <c r="B46" s="59" t="s">
        <v>12</v>
      </c>
      <c r="C46" s="22" t="s">
        <v>42</v>
      </c>
      <c r="E46" s="60"/>
      <c r="F46" s="37">
        <v>43908</v>
      </c>
      <c r="G46" s="38">
        <f t="shared" ref="G46:G51" si="14">IF(ISBLANK(F46)," - F13",IF(OR(H46=0, H46=0.5),F46,F46+H46-1))</f>
        <v>43908</v>
      </c>
      <c r="H46" s="74">
        <v>0.5</v>
      </c>
      <c r="I46" s="23">
        <v>0</v>
      </c>
      <c r="J46" s="24">
        <f t="shared" si="13"/>
        <v>1</v>
      </c>
      <c r="K46" s="35"/>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row>
    <row r="47" spans="1:67" s="22" customFormat="1" ht="18" x14ac:dyDescent="0.2">
      <c r="A47" s="21" t="str">
        <f t="shared" si="5"/>
        <v>5.3</v>
      </c>
      <c r="B47" s="59" t="s">
        <v>13</v>
      </c>
      <c r="C47" s="22" t="s">
        <v>42</v>
      </c>
      <c r="E47" s="60"/>
      <c r="F47" s="37">
        <v>43909</v>
      </c>
      <c r="G47" s="38">
        <f>IF(ISBLANK(F47)," - F13",IF(OR(H47=0, H47=0.5),F47,F47+H47-1))</f>
        <v>43908.75</v>
      </c>
      <c r="H47" s="74">
        <v>0.75</v>
      </c>
      <c r="I47" s="23">
        <v>0</v>
      </c>
      <c r="J47" s="24">
        <f t="shared" si="13"/>
        <v>-2</v>
      </c>
      <c r="K47" s="35"/>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row>
    <row r="48" spans="1:67" s="22" customFormat="1" ht="18" x14ac:dyDescent="0.2">
      <c r="A48" s="21" t="str">
        <f t="shared" si="5"/>
        <v>5.4</v>
      </c>
      <c r="B48" s="59" t="s">
        <v>14</v>
      </c>
      <c r="C48" s="22" t="s">
        <v>42</v>
      </c>
      <c r="E48" s="60"/>
      <c r="F48" s="37">
        <v>43916</v>
      </c>
      <c r="G48" s="38">
        <f t="shared" si="14"/>
        <v>43916</v>
      </c>
      <c r="H48" s="74">
        <v>0.5</v>
      </c>
      <c r="I48" s="23">
        <v>0</v>
      </c>
      <c r="J48" s="24">
        <f t="shared" si="13"/>
        <v>1</v>
      </c>
      <c r="K48" s="35"/>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row>
    <row r="49" spans="1:67" s="22" customFormat="1" ht="18" x14ac:dyDescent="0.2">
      <c r="A49" s="21" t="str">
        <f t="shared" si="5"/>
        <v>5.5</v>
      </c>
      <c r="B49" s="59" t="s">
        <v>17</v>
      </c>
      <c r="C49" s="22" t="s">
        <v>42</v>
      </c>
      <c r="E49" s="60"/>
      <c r="F49" s="37">
        <v>43920</v>
      </c>
      <c r="G49" s="38">
        <f t="shared" si="14"/>
        <v>43920</v>
      </c>
      <c r="H49" s="74">
        <v>0.5</v>
      </c>
      <c r="I49" s="23">
        <v>0</v>
      </c>
      <c r="J49" s="24">
        <f t="shared" si="13"/>
        <v>1</v>
      </c>
      <c r="K49" s="35"/>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row>
    <row r="50" spans="1:67" s="22" customFormat="1" ht="18" x14ac:dyDescent="0.2">
      <c r="A50" s="21" t="str">
        <f t="shared" si="5"/>
        <v>5.6</v>
      </c>
      <c r="B50" s="59" t="s">
        <v>18</v>
      </c>
      <c r="C50" s="22" t="s">
        <v>42</v>
      </c>
      <c r="E50" s="60"/>
      <c r="F50" s="37">
        <v>43921</v>
      </c>
      <c r="G50" s="38">
        <f t="shared" si="14"/>
        <v>43920.25</v>
      </c>
      <c r="H50" s="74">
        <v>0.25</v>
      </c>
      <c r="I50" s="23">
        <v>0</v>
      </c>
      <c r="J50" s="24">
        <f t="shared" si="13"/>
        <v>-2</v>
      </c>
      <c r="K50" s="35"/>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row>
    <row r="51" spans="1:67" s="22" customFormat="1" ht="18" x14ac:dyDescent="0.2">
      <c r="A51" s="21" t="str">
        <f t="shared" si="5"/>
        <v>5.7</v>
      </c>
      <c r="B51" s="59" t="s">
        <v>19</v>
      </c>
      <c r="C51" s="22" t="s">
        <v>42</v>
      </c>
      <c r="E51" s="60"/>
      <c r="F51" s="37">
        <v>43922</v>
      </c>
      <c r="G51" s="38">
        <f t="shared" si="14"/>
        <v>43921.25</v>
      </c>
      <c r="H51" s="74">
        <v>0.25</v>
      </c>
      <c r="I51" s="23">
        <v>0</v>
      </c>
      <c r="J51" s="24">
        <f t="shared" si="13"/>
        <v>-2</v>
      </c>
      <c r="K51" s="35"/>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row>
    <row r="52" spans="1:67" s="22" customFormat="1" ht="18" x14ac:dyDescent="0.2">
      <c r="A52" s="93" t="s">
        <v>22</v>
      </c>
      <c r="B52" s="93"/>
      <c r="C52" s="93"/>
      <c r="D52" s="93"/>
      <c r="E52" s="93"/>
      <c r="F52" s="68"/>
      <c r="G52" s="69"/>
      <c r="H52" s="75">
        <f>SUM(H45:H51)</f>
        <v>3</v>
      </c>
      <c r="I52" s="70"/>
      <c r="J52" s="71"/>
      <c r="K52" s="72"/>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row>
    <row r="53" spans="1:67" s="17" customFormat="1" ht="60" x14ac:dyDescent="0.2">
      <c r="A53" s="16">
        <v>6</v>
      </c>
      <c r="B53" s="67" t="s">
        <v>37</v>
      </c>
      <c r="C53" s="65"/>
      <c r="D53" s="65"/>
      <c r="E53" s="18"/>
      <c r="F53" s="39"/>
      <c r="G53" s="39" t="str">
        <f>IF(ISBLANK(F53)," - ",IF(H53=0,F53,F53+H53-1))</f>
        <v xml:space="preserve"> - </v>
      </c>
      <c r="H53" s="76"/>
      <c r="I53" s="19"/>
      <c r="J53" s="20" t="str">
        <f t="shared" ref="J53:J60" si="15">IF(OR(G53=0,F53=0)," - ",NETWORKDAYS(F53,G53))</f>
        <v xml:space="preserve"> - </v>
      </c>
      <c r="K53" s="34"/>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row>
    <row r="54" spans="1:67" s="22" customFormat="1" ht="18" x14ac:dyDescent="0.2">
      <c r="A54" s="21" t="str">
        <f t="shared" si="5"/>
        <v>6.1</v>
      </c>
      <c r="B54" s="59" t="s">
        <v>11</v>
      </c>
      <c r="C54" s="22" t="s">
        <v>43</v>
      </c>
      <c r="E54" s="60"/>
      <c r="F54" s="37">
        <v>43907</v>
      </c>
      <c r="G54" s="38">
        <f>IF(ISBLANK(F54)," - F13",IF(OR(H54=0, H54=0.5),F54,F54+H54-1))</f>
        <v>43907</v>
      </c>
      <c r="H54" s="74">
        <v>1</v>
      </c>
      <c r="I54" s="23">
        <v>0</v>
      </c>
      <c r="J54" s="24">
        <f t="shared" si="15"/>
        <v>1</v>
      </c>
      <c r="K54" s="35"/>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row>
    <row r="55" spans="1:67" s="22" customFormat="1" ht="18" x14ac:dyDescent="0.2">
      <c r="A55" s="21" t="str">
        <f t="shared" si="5"/>
        <v>6.2</v>
      </c>
      <c r="B55" s="59" t="s">
        <v>12</v>
      </c>
      <c r="C55" s="22" t="s">
        <v>43</v>
      </c>
      <c r="E55" s="60"/>
      <c r="F55" s="37">
        <v>43908</v>
      </c>
      <c r="G55" s="38">
        <f t="shared" ref="G55:G60" si="16">IF(ISBLANK(F55)," - F13",IF(OR(H55=0, H55=0.5),F55,F55+H55-1))</f>
        <v>43909</v>
      </c>
      <c r="H55" s="74">
        <v>2</v>
      </c>
      <c r="I55" s="23">
        <v>0</v>
      </c>
      <c r="J55" s="24">
        <f t="shared" si="15"/>
        <v>2</v>
      </c>
      <c r="K55" s="35"/>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row>
    <row r="56" spans="1:67" s="22" customFormat="1" ht="18" x14ac:dyDescent="0.2">
      <c r="A56" s="21" t="str">
        <f t="shared" si="5"/>
        <v>6.3</v>
      </c>
      <c r="B56" s="59" t="s">
        <v>13</v>
      </c>
      <c r="C56" s="22" t="s">
        <v>43</v>
      </c>
      <c r="E56" s="60"/>
      <c r="F56" s="37">
        <v>43909</v>
      </c>
      <c r="G56" s="38">
        <f t="shared" si="16"/>
        <v>43912</v>
      </c>
      <c r="H56" s="74">
        <v>4</v>
      </c>
      <c r="I56" s="23">
        <v>0</v>
      </c>
      <c r="J56" s="24">
        <f t="shared" si="15"/>
        <v>2</v>
      </c>
      <c r="K56" s="35"/>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row>
    <row r="57" spans="1:67" s="22" customFormat="1" ht="18" x14ac:dyDescent="0.2">
      <c r="A57" s="21" t="str">
        <f t="shared" si="5"/>
        <v>6.4</v>
      </c>
      <c r="B57" s="59" t="s">
        <v>14</v>
      </c>
      <c r="C57" s="22" t="s">
        <v>43</v>
      </c>
      <c r="E57" s="60"/>
      <c r="F57" s="37">
        <v>43916</v>
      </c>
      <c r="G57" s="38">
        <f t="shared" si="16"/>
        <v>43916</v>
      </c>
      <c r="H57" s="74">
        <v>1</v>
      </c>
      <c r="I57" s="23">
        <v>0</v>
      </c>
      <c r="J57" s="24">
        <f t="shared" si="15"/>
        <v>1</v>
      </c>
      <c r="K57" s="35"/>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row>
    <row r="58" spans="1:67" s="22" customFormat="1" ht="18" x14ac:dyDescent="0.2">
      <c r="A58" s="21" t="str">
        <f t="shared" si="5"/>
        <v>6.5</v>
      </c>
      <c r="B58" s="59" t="s">
        <v>17</v>
      </c>
      <c r="C58" s="22" t="s">
        <v>43</v>
      </c>
      <c r="E58" s="60"/>
      <c r="F58" s="37">
        <v>43920</v>
      </c>
      <c r="G58" s="38">
        <f t="shared" si="16"/>
        <v>43920</v>
      </c>
      <c r="H58" s="74">
        <v>1</v>
      </c>
      <c r="I58" s="23">
        <v>0</v>
      </c>
      <c r="J58" s="24">
        <f t="shared" si="15"/>
        <v>1</v>
      </c>
      <c r="K58" s="35"/>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row>
    <row r="59" spans="1:67" s="22" customFormat="1" ht="18" x14ac:dyDescent="0.2">
      <c r="A59" s="21" t="str">
        <f t="shared" si="5"/>
        <v>6.6</v>
      </c>
      <c r="B59" s="59" t="s">
        <v>18</v>
      </c>
      <c r="C59" s="22" t="s">
        <v>43</v>
      </c>
      <c r="E59" s="60"/>
      <c r="F59" s="37">
        <v>43921</v>
      </c>
      <c r="G59" s="38">
        <f t="shared" si="16"/>
        <v>43921</v>
      </c>
      <c r="H59" s="74">
        <v>1</v>
      </c>
      <c r="I59" s="23">
        <v>0</v>
      </c>
      <c r="J59" s="24">
        <f t="shared" si="15"/>
        <v>1</v>
      </c>
      <c r="K59" s="35"/>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row>
    <row r="60" spans="1:67" s="22" customFormat="1" ht="18" x14ac:dyDescent="0.2">
      <c r="A60" s="21" t="str">
        <f t="shared" si="5"/>
        <v>6.7</v>
      </c>
      <c r="B60" s="59" t="s">
        <v>19</v>
      </c>
      <c r="C60" s="22" t="s">
        <v>43</v>
      </c>
      <c r="E60" s="60"/>
      <c r="F60" s="37">
        <v>43922</v>
      </c>
      <c r="G60" s="38">
        <f t="shared" si="16"/>
        <v>43922</v>
      </c>
      <c r="H60" s="74">
        <v>1</v>
      </c>
      <c r="I60" s="23">
        <v>0</v>
      </c>
      <c r="J60" s="24">
        <f t="shared" si="15"/>
        <v>1</v>
      </c>
      <c r="K60" s="35"/>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row>
    <row r="61" spans="1:67" s="22" customFormat="1" ht="18" x14ac:dyDescent="0.2">
      <c r="A61" s="93" t="s">
        <v>22</v>
      </c>
      <c r="B61" s="93"/>
      <c r="C61" s="93"/>
      <c r="D61" s="93"/>
      <c r="E61" s="93"/>
      <c r="F61" s="68"/>
      <c r="G61" s="69"/>
      <c r="H61" s="75">
        <f>SUM(H54:H60)</f>
        <v>11</v>
      </c>
      <c r="I61" s="70"/>
      <c r="J61" s="71"/>
      <c r="K61" s="72"/>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row>
    <row r="62" spans="1:67" s="17" customFormat="1" ht="45" x14ac:dyDescent="0.2">
      <c r="A62" s="16">
        <v>7</v>
      </c>
      <c r="B62" s="67" t="s">
        <v>38</v>
      </c>
      <c r="C62" s="65"/>
      <c r="D62" s="65"/>
      <c r="E62" s="18"/>
      <c r="F62" s="39"/>
      <c r="G62" s="39" t="str">
        <f>IF(ISBLANK(F62)," - ",IF(H62=0,F62,F62+H62-1))</f>
        <v xml:space="preserve"> - </v>
      </c>
      <c r="H62" s="76"/>
      <c r="I62" s="19"/>
      <c r="J62" s="20" t="str">
        <f t="shared" ref="J62:J69" si="17">IF(OR(G62=0,F62=0)," - ",NETWORKDAYS(F62,G62))</f>
        <v xml:space="preserve"> - </v>
      </c>
      <c r="K62" s="34"/>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row>
    <row r="63" spans="1:67" s="22" customFormat="1" ht="18" x14ac:dyDescent="0.2">
      <c r="A63" s="21" t="str">
        <f t="shared" si="5"/>
        <v>7.1</v>
      </c>
      <c r="B63" s="59" t="s">
        <v>11</v>
      </c>
      <c r="C63" s="22" t="s">
        <v>42</v>
      </c>
      <c r="E63" s="60"/>
      <c r="F63" s="37">
        <v>43907</v>
      </c>
      <c r="G63" s="38">
        <f>IF(ISBLANK(F63)," - F13",IF(OR(H63=0, H63=0.5),F63,F63+H63-1))</f>
        <v>43907</v>
      </c>
      <c r="H63" s="74">
        <v>0.5</v>
      </c>
      <c r="I63" s="23">
        <v>0</v>
      </c>
      <c r="J63" s="24">
        <f t="shared" si="17"/>
        <v>1</v>
      </c>
      <c r="K63" s="35"/>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row>
    <row r="64" spans="1:67" s="22" customFormat="1" ht="18" x14ac:dyDescent="0.2">
      <c r="A64" s="21" t="str">
        <f t="shared" si="5"/>
        <v>7.2</v>
      </c>
      <c r="B64" s="59" t="s">
        <v>12</v>
      </c>
      <c r="C64" s="22" t="s">
        <v>42</v>
      </c>
      <c r="E64" s="60"/>
      <c r="F64" s="37">
        <v>43908</v>
      </c>
      <c r="G64" s="38">
        <f t="shared" ref="G64:G69" si="18">IF(ISBLANK(F64)," - F13",IF(OR(H64=0, H64=0.5),F64,F64+H64-1))</f>
        <v>43908</v>
      </c>
      <c r="H64" s="74">
        <v>1</v>
      </c>
      <c r="I64" s="23">
        <v>0</v>
      </c>
      <c r="J64" s="24">
        <f t="shared" si="17"/>
        <v>1</v>
      </c>
      <c r="K64" s="35"/>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row>
    <row r="65" spans="1:67" s="22" customFormat="1" ht="18" x14ac:dyDescent="0.2">
      <c r="A65" s="21" t="str">
        <f t="shared" si="5"/>
        <v>7.3</v>
      </c>
      <c r="B65" s="59" t="s">
        <v>13</v>
      </c>
      <c r="C65" s="22" t="s">
        <v>42</v>
      </c>
      <c r="E65" s="60"/>
      <c r="F65" s="37">
        <v>43909</v>
      </c>
      <c r="G65" s="38">
        <f t="shared" si="18"/>
        <v>43911</v>
      </c>
      <c r="H65" s="74">
        <v>3</v>
      </c>
      <c r="I65" s="23">
        <v>0</v>
      </c>
      <c r="J65" s="24">
        <f t="shared" si="17"/>
        <v>2</v>
      </c>
      <c r="K65" s="35"/>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row>
    <row r="66" spans="1:67" s="22" customFormat="1" ht="18" x14ac:dyDescent="0.2">
      <c r="A66" s="21" t="str">
        <f t="shared" si="5"/>
        <v>7.4</v>
      </c>
      <c r="B66" s="59" t="s">
        <v>14</v>
      </c>
      <c r="C66" s="22" t="s">
        <v>42</v>
      </c>
      <c r="E66" s="60"/>
      <c r="F66" s="37">
        <v>43916</v>
      </c>
      <c r="G66" s="38">
        <f>IF(ISBLANK(F66)," - F13",IF(OR(H66=0, H66=0.5),F66,F66+H66-1))</f>
        <v>43916</v>
      </c>
      <c r="H66" s="74">
        <v>1</v>
      </c>
      <c r="I66" s="23">
        <v>0</v>
      </c>
      <c r="J66" s="24">
        <f t="shared" si="17"/>
        <v>1</v>
      </c>
      <c r="K66" s="35"/>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row>
    <row r="67" spans="1:67" s="22" customFormat="1" ht="18" x14ac:dyDescent="0.2">
      <c r="A67" s="21" t="str">
        <f t="shared" si="5"/>
        <v>7.5</v>
      </c>
      <c r="B67" s="59" t="s">
        <v>17</v>
      </c>
      <c r="C67" s="22" t="s">
        <v>42</v>
      </c>
      <c r="E67" s="60"/>
      <c r="F67" s="37">
        <v>43920</v>
      </c>
      <c r="G67" s="38">
        <f t="shared" si="18"/>
        <v>43920</v>
      </c>
      <c r="H67" s="74">
        <v>1</v>
      </c>
      <c r="I67" s="23">
        <v>0</v>
      </c>
      <c r="J67" s="24">
        <f t="shared" si="17"/>
        <v>1</v>
      </c>
      <c r="K67" s="35"/>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row>
    <row r="68" spans="1:67" s="22" customFormat="1" ht="18" x14ac:dyDescent="0.2">
      <c r="A68" s="21" t="str">
        <f t="shared" si="5"/>
        <v>7.6</v>
      </c>
      <c r="B68" s="59" t="s">
        <v>18</v>
      </c>
      <c r="C68" s="22" t="s">
        <v>42</v>
      </c>
      <c r="E68" s="60"/>
      <c r="F68" s="37">
        <v>43921</v>
      </c>
      <c r="G68" s="38">
        <f t="shared" si="18"/>
        <v>43921</v>
      </c>
      <c r="H68" s="74">
        <v>0.5</v>
      </c>
      <c r="I68" s="23">
        <v>0</v>
      </c>
      <c r="J68" s="24">
        <f t="shared" si="17"/>
        <v>1</v>
      </c>
      <c r="K68" s="35"/>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row>
    <row r="69" spans="1:67" s="22" customFormat="1" ht="18" x14ac:dyDescent="0.2">
      <c r="A69" s="21" t="str">
        <f t="shared" si="5"/>
        <v>7.7</v>
      </c>
      <c r="B69" s="59" t="s">
        <v>19</v>
      </c>
      <c r="C69" s="22" t="s">
        <v>42</v>
      </c>
      <c r="E69" s="60"/>
      <c r="F69" s="37">
        <v>43922</v>
      </c>
      <c r="G69" s="38">
        <f t="shared" si="18"/>
        <v>43922</v>
      </c>
      <c r="H69" s="74">
        <v>0.5</v>
      </c>
      <c r="I69" s="23">
        <v>0</v>
      </c>
      <c r="J69" s="24">
        <f t="shared" si="17"/>
        <v>1</v>
      </c>
      <c r="K69" s="35"/>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row>
    <row r="70" spans="1:67" s="22" customFormat="1" ht="18" x14ac:dyDescent="0.2">
      <c r="A70" s="21"/>
      <c r="B70" s="59"/>
      <c r="E70" s="81"/>
      <c r="F70" s="68"/>
      <c r="G70" s="69"/>
      <c r="H70" s="75">
        <f>SUM(H63:H69)</f>
        <v>7.5</v>
      </c>
      <c r="I70" s="70"/>
      <c r="J70" s="71"/>
      <c r="K70" s="72"/>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row>
    <row r="71" spans="1:67" s="17" customFormat="1" ht="18" x14ac:dyDescent="0.2">
      <c r="A71" s="16">
        <v>9</v>
      </c>
      <c r="B71" s="67" t="s">
        <v>23</v>
      </c>
      <c r="C71" s="65" t="s">
        <v>24</v>
      </c>
      <c r="D71" s="65"/>
      <c r="E71" s="18"/>
      <c r="F71" s="39"/>
      <c r="G71" s="39" t="str">
        <f>IF(ISBLANK(F71)," - ",IF(H71=0,F71,F71+H71-1))</f>
        <v xml:space="preserve"> - </v>
      </c>
      <c r="H71" s="76"/>
      <c r="I71" s="19"/>
      <c r="J71" s="20" t="str">
        <f t="shared" ref="J71:J80" si="19">IF(OR(G71=0,F71=0)," - ",NETWORKDAYS(F71,G71))</f>
        <v xml:space="preserve"> - </v>
      </c>
      <c r="K71" s="36"/>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row>
    <row r="72" spans="1:67" s="22" customFormat="1" ht="18" x14ac:dyDescent="0.2">
      <c r="A72" s="21" t="str">
        <f t="shared" si="5"/>
        <v>9.1</v>
      </c>
      <c r="B72" s="59" t="s">
        <v>23</v>
      </c>
      <c r="C72" s="22" t="s">
        <v>40</v>
      </c>
      <c r="E72" s="60"/>
      <c r="F72" s="37">
        <v>43908</v>
      </c>
      <c r="G72" s="38">
        <f>IF(ISBLANK(F72)," - F13",IF(OR(H72=0, H72=0.5),F72,F72+H72-1))</f>
        <v>43908</v>
      </c>
      <c r="H72" s="79">
        <v>1</v>
      </c>
      <c r="I72" s="23">
        <v>0</v>
      </c>
      <c r="J72" s="24">
        <f t="shared" si="19"/>
        <v>1</v>
      </c>
      <c r="K72" s="35"/>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row>
    <row r="73" spans="1:67" s="17" customFormat="1" ht="18" x14ac:dyDescent="0.2">
      <c r="A73" s="16" t="str">
        <f>IF(ISERROR(VALUE(SUBSTITUTE(prevWBS,".",""))),"1",IF(ISERROR(FIND("`",SUBSTITUTE(prevWBS,".","`",1))),TEXT(VALUE(prevWBS)+1,"#"),TEXT(VALUE(LEFT(prevWBS,FIND("`",SUBSTITUTE(prevWBS,".","`",1))-1))+1,"#")))</f>
        <v>10</v>
      </c>
      <c r="B73" s="67" t="s">
        <v>25</v>
      </c>
      <c r="C73" s="65" t="s">
        <v>24</v>
      </c>
      <c r="D73" s="65"/>
      <c r="E73" s="18"/>
      <c r="F73" s="39"/>
      <c r="G73" s="39" t="str">
        <f>IF(ISBLANK(F73)," - ",IF(H73=0,F73,F73+H73-1))</f>
        <v xml:space="preserve"> - </v>
      </c>
      <c r="H73" s="76"/>
      <c r="I73" s="19"/>
      <c r="J73" s="20" t="str">
        <f t="shared" si="19"/>
        <v xml:space="preserve"> - </v>
      </c>
      <c r="K73" s="36"/>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row>
    <row r="74" spans="1:67" s="22" customFormat="1" ht="18" x14ac:dyDescent="0.2">
      <c r="A74" s="21" t="str">
        <f t="shared" si="5"/>
        <v>10.1</v>
      </c>
      <c r="B74" s="59" t="s">
        <v>25</v>
      </c>
      <c r="C74" s="22" t="s">
        <v>40</v>
      </c>
      <c r="E74" s="60"/>
      <c r="F74" s="37">
        <v>43909</v>
      </c>
      <c r="G74" s="38">
        <f>IF(ISBLANK(F74)," - F13",IF(OR(H74=0, H74=0.5),F74,F74+H74-1))</f>
        <v>43909</v>
      </c>
      <c r="H74" s="79">
        <v>0.5</v>
      </c>
      <c r="I74" s="23">
        <v>0</v>
      </c>
      <c r="J74" s="24">
        <f t="shared" si="19"/>
        <v>1</v>
      </c>
      <c r="K74" s="35"/>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row>
    <row r="75" spans="1:67" s="17" customFormat="1" ht="18" x14ac:dyDescent="0.2">
      <c r="A75" s="16">
        <v>11</v>
      </c>
      <c r="B75" s="67" t="s">
        <v>29</v>
      </c>
      <c r="C75" s="65"/>
      <c r="D75" s="65"/>
      <c r="E75" s="18"/>
      <c r="F75" s="39"/>
      <c r="G75" s="39" t="str">
        <f>IF(ISBLANK(F75)," - ",IF(H75=0,F75,F75+H75-1))</f>
        <v xml:space="preserve"> - </v>
      </c>
      <c r="H75" s="76"/>
      <c r="I75" s="19"/>
      <c r="J75" s="20" t="str">
        <f t="shared" si="19"/>
        <v xml:space="preserve"> - </v>
      </c>
      <c r="K75" s="36"/>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row>
    <row r="76" spans="1:67" s="22" customFormat="1" ht="18" x14ac:dyDescent="0.2">
      <c r="A76" s="21"/>
      <c r="B76" s="59" t="s">
        <v>29</v>
      </c>
      <c r="C76" s="22" t="s">
        <v>41</v>
      </c>
      <c r="E76" s="60"/>
      <c r="F76" s="37">
        <v>43909</v>
      </c>
      <c r="G76" s="38">
        <f>IF(ISBLANK(F76)," - F13",IF(OR(H76=0, H76=0.5),F76,F76+H76-1))</f>
        <v>43909</v>
      </c>
      <c r="H76" s="79">
        <v>1</v>
      </c>
      <c r="I76" s="23">
        <v>0</v>
      </c>
      <c r="J76" s="24">
        <f t="shared" si="19"/>
        <v>1</v>
      </c>
      <c r="K76" s="35"/>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row>
    <row r="77" spans="1:67" s="17" customFormat="1" ht="18" x14ac:dyDescent="0.2">
      <c r="A77" s="16">
        <v>12</v>
      </c>
      <c r="B77" s="67" t="s">
        <v>30</v>
      </c>
      <c r="C77" s="65"/>
      <c r="D77" s="65"/>
      <c r="E77" s="18"/>
      <c r="F77" s="39"/>
      <c r="G77" s="39" t="str">
        <f>IF(ISBLANK(F77)," - ",IF(H77=0,F77,F77+H77-1))</f>
        <v xml:space="preserve"> - </v>
      </c>
      <c r="H77" s="76"/>
      <c r="I77" s="19"/>
      <c r="J77" s="20" t="str">
        <f t="shared" si="19"/>
        <v xml:space="preserve"> - </v>
      </c>
      <c r="K77" s="36"/>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row>
    <row r="78" spans="1:67" s="22" customFormat="1" ht="18" x14ac:dyDescent="0.2">
      <c r="A78" s="21"/>
      <c r="B78" s="59" t="s">
        <v>32</v>
      </c>
      <c r="C78" s="22" t="s">
        <v>44</v>
      </c>
      <c r="E78" s="60"/>
      <c r="F78" s="37">
        <v>43909</v>
      </c>
      <c r="G78" s="38">
        <f>IF(ISBLANK(F78)," - F13",IF(OR(H78=0, H78=0.5),F78,F78+H78-1))</f>
        <v>43909</v>
      </c>
      <c r="H78" s="79">
        <v>0.5</v>
      </c>
      <c r="I78" s="23">
        <v>0</v>
      </c>
      <c r="J78" s="24">
        <f t="shared" si="19"/>
        <v>1</v>
      </c>
      <c r="K78" s="35"/>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row>
    <row r="79" spans="1:67" s="17" customFormat="1" ht="18" x14ac:dyDescent="0.2">
      <c r="A79" s="16">
        <v>13</v>
      </c>
      <c r="B79" s="67" t="s">
        <v>31</v>
      </c>
      <c r="C79" s="65"/>
      <c r="D79" s="65"/>
      <c r="E79" s="18"/>
      <c r="F79" s="39"/>
      <c r="G79" s="39" t="str">
        <f>IF(ISBLANK(F79)," - ",IF(H79=0,F79,F79+H79-1))</f>
        <v xml:space="preserve"> - </v>
      </c>
      <c r="H79" s="76"/>
      <c r="I79" s="19"/>
      <c r="J79" s="20" t="str">
        <f t="shared" si="19"/>
        <v xml:space="preserve"> - </v>
      </c>
      <c r="K79" s="36"/>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row>
    <row r="80" spans="1:67" s="22" customFormat="1" ht="18" x14ac:dyDescent="0.2">
      <c r="A80" s="21"/>
      <c r="B80" s="59" t="s">
        <v>31</v>
      </c>
      <c r="C80" s="22" t="s">
        <v>42</v>
      </c>
      <c r="E80" s="60"/>
      <c r="F80" s="37">
        <v>43909</v>
      </c>
      <c r="G80" s="38">
        <f>IF(ISBLANK(F80)," - F13",IF(OR(H80=0, H80=0.5),F80,F80+H80-1))</f>
        <v>43909</v>
      </c>
      <c r="H80" s="79">
        <v>0.5</v>
      </c>
      <c r="I80" s="23">
        <v>0</v>
      </c>
      <c r="J80" s="24">
        <f t="shared" si="19"/>
        <v>1</v>
      </c>
      <c r="K80" s="35"/>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row>
    <row r="83" spans="2:9" x14ac:dyDescent="0.2">
      <c r="B83" s="92" t="s">
        <v>26</v>
      </c>
      <c r="C83" s="92"/>
      <c r="D83" s="92"/>
      <c r="E83" s="92"/>
      <c r="F83" s="92"/>
      <c r="G83" s="92"/>
      <c r="H83" s="78">
        <f>SUM(H74,H72,H52,H43,H34,H25,H16,H61,H70,H76,H78,H80)</f>
        <v>45.25</v>
      </c>
    </row>
    <row r="85" spans="2:9" x14ac:dyDescent="0.2">
      <c r="F85" s="82" t="s">
        <v>28</v>
      </c>
      <c r="G85" s="82">
        <v>4</v>
      </c>
      <c r="H85" s="1">
        <f>H83/G85</f>
        <v>11.3125</v>
      </c>
      <c r="I85" s="80" t="s">
        <v>27</v>
      </c>
    </row>
  </sheetData>
  <sheetProtection formatCells="0" formatColumns="0" formatRows="0" insertRows="0" deleteRows="0"/>
  <mergeCells count="26">
    <mergeCell ref="B83:G83"/>
    <mergeCell ref="A16:E16"/>
    <mergeCell ref="A25:E25"/>
    <mergeCell ref="A34:E34"/>
    <mergeCell ref="A43:E43"/>
    <mergeCell ref="A61:E61"/>
    <mergeCell ref="A52:E52"/>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16 I36:I43">
    <cfRule type="dataBar" priority="39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0" priority="438">
      <formula>L$6=TODAY()</formula>
    </cfRule>
  </conditionalFormatting>
  <conditionalFormatting sqref="I35">
    <cfRule type="dataBar" priority="336">
      <dataBar>
        <cfvo type="num" val="0"/>
        <cfvo type="num" val="1"/>
        <color theme="0" tint="-0.34998626667073579"/>
      </dataBar>
      <extLst>
        <ext xmlns:x14="http://schemas.microsoft.com/office/spreadsheetml/2009/9/main" uri="{B025F937-C7B1-47D3-B67F-A62EFF666E3E}">
          <x14:id>{573E7217-410C-4B27-8557-634C914E72E7}</x14:id>
        </ext>
      </extLst>
    </cfRule>
  </conditionalFormatting>
  <conditionalFormatting sqref="I35">
    <cfRule type="dataBar" priority="291">
      <dataBar>
        <cfvo type="num" val="0"/>
        <cfvo type="num" val="1"/>
        <color theme="0" tint="-0.34998626667073579"/>
      </dataBar>
      <extLst>
        <ext xmlns:x14="http://schemas.microsoft.com/office/spreadsheetml/2009/9/main" uri="{B025F937-C7B1-47D3-B67F-A62EFF666E3E}">
          <x14:id>{89F6EFD6-26E0-486D-9187-1EAD53F2B68E}</x14:id>
        </ext>
      </extLst>
    </cfRule>
  </conditionalFormatting>
  <conditionalFormatting sqref="I71">
    <cfRule type="dataBar" priority="249">
      <dataBar>
        <cfvo type="num" val="0"/>
        <cfvo type="num" val="1"/>
        <color theme="0" tint="-0.34998626667073579"/>
      </dataBar>
      <extLst>
        <ext xmlns:x14="http://schemas.microsoft.com/office/spreadsheetml/2009/9/main" uri="{B025F937-C7B1-47D3-B67F-A62EFF666E3E}">
          <x14:id>{5D73DAA4-2706-4FAD-896B-B62C7B42EA42}</x14:id>
        </ext>
      </extLst>
    </cfRule>
  </conditionalFormatting>
  <conditionalFormatting sqref="I71">
    <cfRule type="dataBar" priority="247">
      <dataBar>
        <cfvo type="num" val="0"/>
        <cfvo type="num" val="1"/>
        <color theme="0" tint="-0.34998626667073579"/>
      </dataBar>
      <extLst>
        <ext xmlns:x14="http://schemas.microsoft.com/office/spreadsheetml/2009/9/main" uri="{B025F937-C7B1-47D3-B67F-A62EFF666E3E}">
          <x14:id>{2BA56CE8-B61F-417B-92FE-53D14A7F5403}</x14:id>
        </ext>
      </extLst>
    </cfRule>
  </conditionalFormatting>
  <conditionalFormatting sqref="I73">
    <cfRule type="dataBar" priority="236">
      <dataBar>
        <cfvo type="num" val="0"/>
        <cfvo type="num" val="1"/>
        <color theme="0" tint="-0.34998626667073579"/>
      </dataBar>
      <extLst>
        <ext xmlns:x14="http://schemas.microsoft.com/office/spreadsheetml/2009/9/main" uri="{B025F937-C7B1-47D3-B67F-A62EFF666E3E}">
          <x14:id>{5DE06B1A-86B7-42D1-886A-DBFA016AECA8}</x14:id>
        </ext>
      </extLst>
    </cfRule>
  </conditionalFormatting>
  <conditionalFormatting sqref="I73">
    <cfRule type="dataBar" priority="234">
      <dataBar>
        <cfvo type="num" val="0"/>
        <cfvo type="num" val="1"/>
        <color theme="0" tint="-0.34998626667073579"/>
      </dataBar>
      <extLst>
        <ext xmlns:x14="http://schemas.microsoft.com/office/spreadsheetml/2009/9/main" uri="{B025F937-C7B1-47D3-B67F-A62EFF666E3E}">
          <x14:id>{64A469C5-FFDE-4D2E-A0F8-D95428D0D1AF}</x14:id>
        </ext>
      </extLst>
    </cfRule>
  </conditionalFormatting>
  <conditionalFormatting sqref="I17">
    <cfRule type="dataBar" priority="224">
      <dataBar>
        <cfvo type="num" val="0"/>
        <cfvo type="num" val="1"/>
        <color theme="0" tint="-0.34998626667073579"/>
      </dataBar>
      <extLst>
        <ext xmlns:x14="http://schemas.microsoft.com/office/spreadsheetml/2009/9/main" uri="{B025F937-C7B1-47D3-B67F-A62EFF666E3E}">
          <x14:id>{34D31F1C-F9F0-4179-93BD-0EA43A8C1ABF}</x14:id>
        </ext>
      </extLst>
    </cfRule>
  </conditionalFormatting>
  <conditionalFormatting sqref="I17">
    <cfRule type="dataBar" priority="220">
      <dataBar>
        <cfvo type="num" val="0"/>
        <cfvo type="num" val="1"/>
        <color theme="0" tint="-0.34998626667073579"/>
      </dataBar>
      <extLst>
        <ext xmlns:x14="http://schemas.microsoft.com/office/spreadsheetml/2009/9/main" uri="{B025F937-C7B1-47D3-B67F-A62EFF666E3E}">
          <x14:id>{B954B83F-2E70-41A5-9C81-9691BB10F0E1}</x14:id>
        </ext>
      </extLst>
    </cfRule>
  </conditionalFormatting>
  <conditionalFormatting sqref="I26">
    <cfRule type="dataBar" priority="210">
      <dataBar>
        <cfvo type="num" val="0"/>
        <cfvo type="num" val="1"/>
        <color theme="0" tint="-0.34998626667073579"/>
      </dataBar>
      <extLst>
        <ext xmlns:x14="http://schemas.microsoft.com/office/spreadsheetml/2009/9/main" uri="{B025F937-C7B1-47D3-B67F-A62EFF666E3E}">
          <x14:id>{9BF93423-454B-4523-B181-F84114182884}</x14:id>
        </ext>
      </extLst>
    </cfRule>
  </conditionalFormatting>
  <conditionalFormatting sqref="I72">
    <cfRule type="dataBar" priority="172">
      <dataBar>
        <cfvo type="num" val="0"/>
        <cfvo type="num" val="1"/>
        <color theme="0" tint="-0.34998626667073579"/>
      </dataBar>
      <extLst>
        <ext xmlns:x14="http://schemas.microsoft.com/office/spreadsheetml/2009/9/main" uri="{B025F937-C7B1-47D3-B67F-A62EFF666E3E}">
          <x14:id>{8482D5E1-52A7-40D1-9E43-D40DD0153B0B}</x14:id>
        </ext>
      </extLst>
    </cfRule>
  </conditionalFormatting>
  <conditionalFormatting sqref="I74">
    <cfRule type="dataBar" priority="171">
      <dataBar>
        <cfvo type="num" val="0"/>
        <cfvo type="num" val="1"/>
        <color theme="0" tint="-0.34998626667073579"/>
      </dataBar>
      <extLst>
        <ext xmlns:x14="http://schemas.microsoft.com/office/spreadsheetml/2009/9/main" uri="{B025F937-C7B1-47D3-B67F-A62EFF666E3E}">
          <x14:id>{EA6B7F62-9B6F-4817-AA6C-344C0F85F9B1}</x14:id>
        </ext>
      </extLst>
    </cfRule>
  </conditionalFormatting>
  <conditionalFormatting sqref="I18:I25">
    <cfRule type="dataBar" priority="163">
      <dataBar>
        <cfvo type="num" val="0"/>
        <cfvo type="num" val="1"/>
        <color theme="0" tint="-0.34998626667073579"/>
      </dataBar>
      <extLst>
        <ext xmlns:x14="http://schemas.microsoft.com/office/spreadsheetml/2009/9/main" uri="{B025F937-C7B1-47D3-B67F-A62EFF666E3E}">
          <x14:id>{63B1F4AE-2206-4B9B-8E8D-4EA7FA1C88EF}</x14:id>
        </ext>
      </extLst>
    </cfRule>
  </conditionalFormatting>
  <conditionalFormatting sqref="I27:I34">
    <cfRule type="dataBar" priority="157">
      <dataBar>
        <cfvo type="num" val="0"/>
        <cfvo type="num" val="1"/>
        <color theme="0" tint="-0.34998626667073579"/>
      </dataBar>
      <extLst>
        <ext xmlns:x14="http://schemas.microsoft.com/office/spreadsheetml/2009/9/main" uri="{B025F937-C7B1-47D3-B67F-A62EFF666E3E}">
          <x14:id>{5355A6CE-8FEA-4FBF-B8E9-CA2561DECAE8}</x14:id>
        </ext>
      </extLst>
    </cfRule>
  </conditionalFormatting>
  <conditionalFormatting sqref="I44">
    <cfRule type="dataBar" priority="118">
      <dataBar>
        <cfvo type="num" val="0"/>
        <cfvo type="num" val="1"/>
        <color theme="0" tint="-0.34998626667073579"/>
      </dataBar>
      <extLst>
        <ext xmlns:x14="http://schemas.microsoft.com/office/spreadsheetml/2009/9/main" uri="{B025F937-C7B1-47D3-B67F-A62EFF666E3E}">
          <x14:id>{1D584A52-2ECE-4113-A58F-762E62CF1104}</x14:id>
        </ext>
      </extLst>
    </cfRule>
  </conditionalFormatting>
  <conditionalFormatting sqref="I44">
    <cfRule type="dataBar" priority="117">
      <dataBar>
        <cfvo type="num" val="0"/>
        <cfvo type="num" val="1"/>
        <color theme="0" tint="-0.34998626667073579"/>
      </dataBar>
      <extLst>
        <ext xmlns:x14="http://schemas.microsoft.com/office/spreadsheetml/2009/9/main" uri="{B025F937-C7B1-47D3-B67F-A62EFF666E3E}">
          <x14:id>{05C9B4A8-C883-456C-975C-737FD290C33F}</x14:id>
        </ext>
      </extLst>
    </cfRule>
  </conditionalFormatting>
  <conditionalFormatting sqref="I45:I52">
    <cfRule type="dataBar" priority="113">
      <dataBar>
        <cfvo type="num" val="0"/>
        <cfvo type="num" val="1"/>
        <color theme="0" tint="-0.34998626667073579"/>
      </dataBar>
      <extLst>
        <ext xmlns:x14="http://schemas.microsoft.com/office/spreadsheetml/2009/9/main" uri="{B025F937-C7B1-47D3-B67F-A62EFF666E3E}">
          <x14:id>{6040D05D-B288-4FAE-8AFA-63ABF8306ADD}</x14:id>
        </ext>
      </extLst>
    </cfRule>
  </conditionalFormatting>
  <conditionalFormatting sqref="I53 I62">
    <cfRule type="dataBar" priority="105">
      <dataBar>
        <cfvo type="num" val="0"/>
        <cfvo type="num" val="1"/>
        <color theme="0" tint="-0.34998626667073579"/>
      </dataBar>
      <extLst>
        <ext xmlns:x14="http://schemas.microsoft.com/office/spreadsheetml/2009/9/main" uri="{B025F937-C7B1-47D3-B67F-A62EFF666E3E}">
          <x14:id>{33852963-F24B-44C9-8877-2034B40512C7}</x14:id>
        </ext>
      </extLst>
    </cfRule>
  </conditionalFormatting>
  <conditionalFormatting sqref="I53 I62">
    <cfRule type="dataBar" priority="104">
      <dataBar>
        <cfvo type="num" val="0"/>
        <cfvo type="num" val="1"/>
        <color theme="0" tint="-0.34998626667073579"/>
      </dataBar>
      <extLst>
        <ext xmlns:x14="http://schemas.microsoft.com/office/spreadsheetml/2009/9/main" uri="{B025F937-C7B1-47D3-B67F-A62EFF666E3E}">
          <x14:id>{E85DDF76-BE3C-45C8-B735-C3BB428AE187}</x14:id>
        </ext>
      </extLst>
    </cfRule>
  </conditionalFormatting>
  <conditionalFormatting sqref="I54:I70">
    <cfRule type="dataBar" priority="100">
      <dataBar>
        <cfvo type="num" val="0"/>
        <cfvo type="num" val="1"/>
        <color theme="0" tint="-0.34998626667073579"/>
      </dataBar>
      <extLst>
        <ext xmlns:x14="http://schemas.microsoft.com/office/spreadsheetml/2009/9/main" uri="{B025F937-C7B1-47D3-B67F-A62EFF666E3E}">
          <x14:id>{715FBF24-EE1D-46F1-A302-A3D89F082C32}</x14:id>
        </ext>
      </extLst>
    </cfRule>
  </conditionalFormatting>
  <conditionalFormatting sqref="I75">
    <cfRule type="dataBar" priority="30">
      <dataBar>
        <cfvo type="num" val="0"/>
        <cfvo type="num" val="1"/>
        <color theme="0" tint="-0.34998626667073579"/>
      </dataBar>
      <extLst>
        <ext xmlns:x14="http://schemas.microsoft.com/office/spreadsheetml/2009/9/main" uri="{B025F937-C7B1-47D3-B67F-A62EFF666E3E}">
          <x14:id>{284AE9B0-0CC6-4420-AB92-4C4DCA579C36}</x14:id>
        </ext>
      </extLst>
    </cfRule>
  </conditionalFormatting>
  <conditionalFormatting sqref="I75">
    <cfRule type="dataBar" priority="28">
      <dataBar>
        <cfvo type="num" val="0"/>
        <cfvo type="num" val="1"/>
        <color theme="0" tint="-0.34998626667073579"/>
      </dataBar>
      <extLst>
        <ext xmlns:x14="http://schemas.microsoft.com/office/spreadsheetml/2009/9/main" uri="{B025F937-C7B1-47D3-B67F-A62EFF666E3E}">
          <x14:id>{FB90B96B-7851-4E80-B3C4-3CCEAD79B68D}</x14:id>
        </ext>
      </extLst>
    </cfRule>
  </conditionalFormatting>
  <conditionalFormatting sqref="I76">
    <cfRule type="dataBar" priority="26">
      <dataBar>
        <cfvo type="num" val="0"/>
        <cfvo type="num" val="1"/>
        <color theme="0" tint="-0.34998626667073579"/>
      </dataBar>
      <extLst>
        <ext xmlns:x14="http://schemas.microsoft.com/office/spreadsheetml/2009/9/main" uri="{B025F937-C7B1-47D3-B67F-A62EFF666E3E}">
          <x14:id>{8B751BAB-690D-43EA-893D-68B7182A046E}</x14:id>
        </ext>
      </extLst>
    </cfRule>
  </conditionalFormatting>
  <conditionalFormatting sqref="I77">
    <cfRule type="dataBar" priority="19">
      <dataBar>
        <cfvo type="num" val="0"/>
        <cfvo type="num" val="1"/>
        <color theme="0" tint="-0.34998626667073579"/>
      </dataBar>
      <extLst>
        <ext xmlns:x14="http://schemas.microsoft.com/office/spreadsheetml/2009/9/main" uri="{B025F937-C7B1-47D3-B67F-A62EFF666E3E}">
          <x14:id>{F1819018-6DD8-460C-BB0D-8E8FD0F96349}</x14:id>
        </ext>
      </extLst>
    </cfRule>
  </conditionalFormatting>
  <conditionalFormatting sqref="I77">
    <cfRule type="dataBar" priority="17">
      <dataBar>
        <cfvo type="num" val="0"/>
        <cfvo type="num" val="1"/>
        <color theme="0" tint="-0.34998626667073579"/>
      </dataBar>
      <extLst>
        <ext xmlns:x14="http://schemas.microsoft.com/office/spreadsheetml/2009/9/main" uri="{B025F937-C7B1-47D3-B67F-A62EFF666E3E}">
          <x14:id>{50D114D4-C4A1-444B-910C-739F9B8AAA0B}</x14:id>
        </ext>
      </extLst>
    </cfRule>
  </conditionalFormatting>
  <conditionalFormatting sqref="I78">
    <cfRule type="dataBar" priority="15">
      <dataBar>
        <cfvo type="num" val="0"/>
        <cfvo type="num" val="1"/>
        <color theme="0" tint="-0.34998626667073579"/>
      </dataBar>
      <extLst>
        <ext xmlns:x14="http://schemas.microsoft.com/office/spreadsheetml/2009/9/main" uri="{B025F937-C7B1-47D3-B67F-A62EFF666E3E}">
          <x14:id>{17DC6768-AA84-4334-99AC-595FB0FF036F}</x14:id>
        </ext>
      </extLst>
    </cfRule>
  </conditionalFormatting>
  <conditionalFormatting sqref="I79">
    <cfRule type="dataBar" priority="8">
      <dataBar>
        <cfvo type="num" val="0"/>
        <cfvo type="num" val="1"/>
        <color theme="0" tint="-0.34998626667073579"/>
      </dataBar>
      <extLst>
        <ext xmlns:x14="http://schemas.microsoft.com/office/spreadsheetml/2009/9/main" uri="{B025F937-C7B1-47D3-B67F-A62EFF666E3E}">
          <x14:id>{6C5C17CF-A807-460B-B2C7-72B13B2D1FCB}</x14:id>
        </ext>
      </extLst>
    </cfRule>
  </conditionalFormatting>
  <conditionalFormatting sqref="I79">
    <cfRule type="dataBar" priority="6">
      <dataBar>
        <cfvo type="num" val="0"/>
        <cfvo type="num" val="1"/>
        <color theme="0" tint="-0.34998626667073579"/>
      </dataBar>
      <extLst>
        <ext xmlns:x14="http://schemas.microsoft.com/office/spreadsheetml/2009/9/main" uri="{B025F937-C7B1-47D3-B67F-A62EFF666E3E}">
          <x14:id>{2FE78EBE-7F26-438C-AE7D-8B8222FB0487}</x14:id>
        </ext>
      </extLst>
    </cfRule>
  </conditionalFormatting>
  <conditionalFormatting sqref="I80">
    <cfRule type="dataBar" priority="4">
      <dataBar>
        <cfvo type="num" val="0"/>
        <cfvo type="num" val="1"/>
        <color theme="0" tint="-0.34998626667073579"/>
      </dataBar>
      <extLst>
        <ext xmlns:x14="http://schemas.microsoft.com/office/spreadsheetml/2009/9/main" uri="{B025F937-C7B1-47D3-B67F-A62EFF666E3E}">
          <x14:id>{9A1F26FA-C9B4-44D3-9A07-53FF569550C8}</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I4"/>
  </dataValidations>
  <pageMargins left="0.25" right="0.25" top="0.5" bottom="0.5" header="0.5" footer="0.25"/>
  <pageSetup scale="63" fitToHeight="0" orientation="landscape" r:id="rId1"/>
  <headerFooter alignWithMargins="0"/>
  <ignoredErrors>
    <ignoredError sqref="G7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I8:I16 I36:I43</xm:sqref>
        </x14:conditionalFormatting>
        <x14:conditionalFormatting xmlns:xm="http://schemas.microsoft.com/office/excel/2006/main">
          <x14:cfRule type="dataBar" id="{573E7217-410C-4B27-8557-634C914E72E7}">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89F6EFD6-26E0-486D-9187-1EAD53F2B68E}">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5D73DAA4-2706-4FAD-896B-B62C7B42EA42}">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2BA56CE8-B61F-417B-92FE-53D14A7F5403}">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5DE06B1A-86B7-42D1-886A-DBFA016AECA8}">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64A469C5-FFDE-4D2E-A0F8-D95428D0D1AF}">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34D31F1C-F9F0-4179-93BD-0EA43A8C1ABF}">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B954B83F-2E70-41A5-9C81-9691BB10F0E1}">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9BF93423-454B-4523-B181-F84114182884}">
            <x14:dataBar minLength="0" maxLength="100" gradient="0">
              <x14:cfvo type="num">
                <xm:f>0</xm:f>
              </x14:cfvo>
              <x14:cfvo type="num">
                <xm:f>1</xm:f>
              </x14:cfvo>
              <x14:negativeFillColor rgb="FFFF0000"/>
              <x14:axisColor rgb="FF000000"/>
            </x14:dataBar>
          </x14:cfRule>
          <xm:sqref>I26</xm:sqref>
        </x14:conditionalFormatting>
        <x14:conditionalFormatting xmlns:xm="http://schemas.microsoft.com/office/excel/2006/main">
          <x14:cfRule type="dataBar" id="{8482D5E1-52A7-40D1-9E43-D40DD0153B0B}">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EA6B7F62-9B6F-4817-AA6C-344C0F85F9B1}">
            <x14:dataBar minLength="0" maxLength="100" gradient="0">
              <x14:cfvo type="num">
                <xm:f>0</xm:f>
              </x14:cfvo>
              <x14:cfvo type="num">
                <xm:f>1</xm:f>
              </x14:cfvo>
              <x14:negativeFillColor rgb="FFFF0000"/>
              <x14:axisColor rgb="FF000000"/>
            </x14:dataBar>
          </x14:cfRule>
          <xm:sqref>I74</xm:sqref>
        </x14:conditionalFormatting>
        <x14:conditionalFormatting xmlns:xm="http://schemas.microsoft.com/office/excel/2006/main">
          <x14:cfRule type="dataBar" id="{63B1F4AE-2206-4B9B-8E8D-4EA7FA1C88EF}">
            <x14:dataBar minLength="0" maxLength="100" gradient="0">
              <x14:cfvo type="num">
                <xm:f>0</xm:f>
              </x14:cfvo>
              <x14:cfvo type="num">
                <xm:f>1</xm:f>
              </x14:cfvo>
              <x14:negativeFillColor rgb="FFFF0000"/>
              <x14:axisColor rgb="FF000000"/>
            </x14:dataBar>
          </x14:cfRule>
          <xm:sqref>I18:I25</xm:sqref>
        </x14:conditionalFormatting>
        <x14:conditionalFormatting xmlns:xm="http://schemas.microsoft.com/office/excel/2006/main">
          <x14:cfRule type="dataBar" id="{5355A6CE-8FEA-4FBF-B8E9-CA2561DECAE8}">
            <x14:dataBar minLength="0" maxLength="100" gradient="0">
              <x14:cfvo type="num">
                <xm:f>0</xm:f>
              </x14:cfvo>
              <x14:cfvo type="num">
                <xm:f>1</xm:f>
              </x14:cfvo>
              <x14:negativeFillColor rgb="FFFF0000"/>
              <x14:axisColor rgb="FF000000"/>
            </x14:dataBar>
          </x14:cfRule>
          <xm:sqref>I27:I34</xm:sqref>
        </x14:conditionalFormatting>
        <x14:conditionalFormatting xmlns:xm="http://schemas.microsoft.com/office/excel/2006/main">
          <x14:cfRule type="dataBar" id="{1D584A52-2ECE-4113-A58F-762E62CF1104}">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dataBar" id="{05C9B4A8-C883-456C-975C-737FD290C33F}">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dataBar" id="{6040D05D-B288-4FAE-8AFA-63ABF8306ADD}">
            <x14:dataBar minLength="0" maxLength="100" gradient="0">
              <x14:cfvo type="num">
                <xm:f>0</xm:f>
              </x14:cfvo>
              <x14:cfvo type="num">
                <xm:f>1</xm:f>
              </x14:cfvo>
              <x14:negativeFillColor rgb="FFFF0000"/>
              <x14:axisColor rgb="FF000000"/>
            </x14:dataBar>
          </x14:cfRule>
          <xm:sqref>I45:I52</xm:sqref>
        </x14:conditionalFormatting>
        <x14:conditionalFormatting xmlns:xm="http://schemas.microsoft.com/office/excel/2006/main">
          <x14:cfRule type="dataBar" id="{33852963-F24B-44C9-8877-2034B40512C7}">
            <x14:dataBar minLength="0" maxLength="100" gradient="0">
              <x14:cfvo type="num">
                <xm:f>0</xm:f>
              </x14:cfvo>
              <x14:cfvo type="num">
                <xm:f>1</xm:f>
              </x14:cfvo>
              <x14:negativeFillColor rgb="FFFF0000"/>
              <x14:axisColor rgb="FF000000"/>
            </x14:dataBar>
          </x14:cfRule>
          <xm:sqref>I53 I62</xm:sqref>
        </x14:conditionalFormatting>
        <x14:conditionalFormatting xmlns:xm="http://schemas.microsoft.com/office/excel/2006/main">
          <x14:cfRule type="dataBar" id="{E85DDF76-BE3C-45C8-B735-C3BB428AE187}">
            <x14:dataBar minLength="0" maxLength="100" gradient="0">
              <x14:cfvo type="num">
                <xm:f>0</xm:f>
              </x14:cfvo>
              <x14:cfvo type="num">
                <xm:f>1</xm:f>
              </x14:cfvo>
              <x14:negativeFillColor rgb="FFFF0000"/>
              <x14:axisColor rgb="FF000000"/>
            </x14:dataBar>
          </x14:cfRule>
          <xm:sqref>I53 I62</xm:sqref>
        </x14:conditionalFormatting>
        <x14:conditionalFormatting xmlns:xm="http://schemas.microsoft.com/office/excel/2006/main">
          <x14:cfRule type="dataBar" id="{715FBF24-EE1D-46F1-A302-A3D89F082C32}">
            <x14:dataBar minLength="0" maxLength="100" gradient="0">
              <x14:cfvo type="num">
                <xm:f>0</xm:f>
              </x14:cfvo>
              <x14:cfvo type="num">
                <xm:f>1</xm:f>
              </x14:cfvo>
              <x14:negativeFillColor rgb="FFFF0000"/>
              <x14:axisColor rgb="FF000000"/>
            </x14:dataBar>
          </x14:cfRule>
          <xm:sqref>I54:I70</xm:sqref>
        </x14:conditionalFormatting>
        <x14:conditionalFormatting xmlns:xm="http://schemas.microsoft.com/office/excel/2006/main">
          <x14:cfRule type="dataBar" id="{284AE9B0-0CC6-4420-AB92-4C4DCA579C36}">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FB90B96B-7851-4E80-B3C4-3CCEAD79B68D}">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8B751BAB-690D-43EA-893D-68B7182A046E}">
            <x14:dataBar minLength="0" maxLength="100" gradient="0">
              <x14:cfvo type="num">
                <xm:f>0</xm:f>
              </x14:cfvo>
              <x14:cfvo type="num">
                <xm:f>1</xm:f>
              </x14:cfvo>
              <x14:negativeFillColor rgb="FFFF0000"/>
              <x14:axisColor rgb="FF000000"/>
            </x14:dataBar>
          </x14:cfRule>
          <xm:sqref>I76</xm:sqref>
        </x14:conditionalFormatting>
        <x14:conditionalFormatting xmlns:xm="http://schemas.microsoft.com/office/excel/2006/main">
          <x14:cfRule type="dataBar" id="{F1819018-6DD8-460C-BB0D-8E8FD0F96349}">
            <x14:dataBar minLength="0" maxLength="100" gradient="0">
              <x14:cfvo type="num">
                <xm:f>0</xm:f>
              </x14:cfvo>
              <x14:cfvo type="num">
                <xm:f>1</xm:f>
              </x14:cfvo>
              <x14:negativeFillColor rgb="FFFF0000"/>
              <x14:axisColor rgb="FF000000"/>
            </x14:dataBar>
          </x14:cfRule>
          <xm:sqref>I77</xm:sqref>
        </x14:conditionalFormatting>
        <x14:conditionalFormatting xmlns:xm="http://schemas.microsoft.com/office/excel/2006/main">
          <x14:cfRule type="dataBar" id="{50D114D4-C4A1-444B-910C-739F9B8AAA0B}">
            <x14:dataBar minLength="0" maxLength="100" gradient="0">
              <x14:cfvo type="num">
                <xm:f>0</xm:f>
              </x14:cfvo>
              <x14:cfvo type="num">
                <xm:f>1</xm:f>
              </x14:cfvo>
              <x14:negativeFillColor rgb="FFFF0000"/>
              <x14:axisColor rgb="FF000000"/>
            </x14:dataBar>
          </x14:cfRule>
          <xm:sqref>I77</xm:sqref>
        </x14:conditionalFormatting>
        <x14:conditionalFormatting xmlns:xm="http://schemas.microsoft.com/office/excel/2006/main">
          <x14:cfRule type="dataBar" id="{17DC6768-AA84-4334-99AC-595FB0FF036F}">
            <x14:dataBar minLength="0" maxLength="100" gradient="0">
              <x14:cfvo type="num">
                <xm:f>0</xm:f>
              </x14:cfvo>
              <x14:cfvo type="num">
                <xm:f>1</xm:f>
              </x14:cfvo>
              <x14:negativeFillColor rgb="FFFF0000"/>
              <x14:axisColor rgb="FF000000"/>
            </x14:dataBar>
          </x14:cfRule>
          <xm:sqref>I78</xm:sqref>
        </x14:conditionalFormatting>
        <x14:conditionalFormatting xmlns:xm="http://schemas.microsoft.com/office/excel/2006/main">
          <x14:cfRule type="dataBar" id="{6C5C17CF-A807-460B-B2C7-72B13B2D1FCB}">
            <x14:dataBar minLength="0" maxLength="100" gradient="0">
              <x14:cfvo type="num">
                <xm:f>0</xm:f>
              </x14:cfvo>
              <x14:cfvo type="num">
                <xm:f>1</xm:f>
              </x14:cfvo>
              <x14:negativeFillColor rgb="FFFF0000"/>
              <x14:axisColor rgb="FF000000"/>
            </x14:dataBar>
          </x14:cfRule>
          <xm:sqref>I79</xm:sqref>
        </x14:conditionalFormatting>
        <x14:conditionalFormatting xmlns:xm="http://schemas.microsoft.com/office/excel/2006/main">
          <x14:cfRule type="dataBar" id="{2FE78EBE-7F26-438C-AE7D-8B8222FB0487}">
            <x14:dataBar minLength="0" maxLength="100" gradient="0">
              <x14:cfvo type="num">
                <xm:f>0</xm:f>
              </x14:cfvo>
              <x14:cfvo type="num">
                <xm:f>1</xm:f>
              </x14:cfvo>
              <x14:negativeFillColor rgb="FFFF0000"/>
              <x14:axisColor rgb="FF000000"/>
            </x14:dataBar>
          </x14:cfRule>
          <xm:sqref>I79</xm:sqref>
        </x14:conditionalFormatting>
        <x14:conditionalFormatting xmlns:xm="http://schemas.microsoft.com/office/excel/2006/main">
          <x14:cfRule type="dataBar" id="{9A1F26FA-C9B4-44D3-9A07-53FF569550C8}">
            <x14:dataBar minLength="0" maxLength="100" gradient="0">
              <x14:cfvo type="num">
                <xm:f>0</xm:f>
              </x14:cfvo>
              <x14:cfvo type="num">
                <xm:f>1</xm:f>
              </x14:cfvo>
              <x14:negativeFillColor rgb="FFFF0000"/>
              <x14:axisColor rgb="FF000000"/>
            </x14:dataBar>
          </x14:cfRule>
          <xm:sqref>I80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Trainee Management Module</vt:lpstr>
      <vt:lpstr>'Trainee Management Module'!prevWBS</vt:lpstr>
      <vt:lpstr>'Trainee Management Module'!Print_Area</vt:lpstr>
      <vt:lpstr>'Trainee Management Module'!Print_Titles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Administrator</cp:lastModifiedBy>
  <cp:lastPrinted>2018-02-12T20:25:38Z</cp:lastPrinted>
  <dcterms:created xsi:type="dcterms:W3CDTF">2010-06-09T16:05:03Z</dcterms:created>
  <dcterms:modified xsi:type="dcterms:W3CDTF">2020-03-17T03:51:35Z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